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C011A0C4-5E79-48FD-91AC-3B416FA10E7B}" xr6:coauthVersionLast="46" xr6:coauthVersionMax="46" xr10:uidLastSave="{00000000-0000-0000-0000-000000000000}"/>
  <bookViews>
    <workbookView xWindow="0" yWindow="600" windowWidth="20490" windowHeight="10920" tabRatio="555" xr2:uid="{00000000-000D-0000-FFFF-FFFF00000000}"/>
  </bookViews>
  <sheets>
    <sheet name="ROLES" sheetId="1" r:id="rId1"/>
    <sheet name="1. RLG" sheetId="2" r:id="rId2"/>
    <sheet name="2. REHP" sheetId="3" r:id="rId3"/>
    <sheet name="3.REGR" sheetId="7" r:id="rId4"/>
    <sheet name="4. REEC" sheetId="6" r:id="rId5"/>
    <sheet name="5. RES" sheetId="5" r:id="rId6"/>
    <sheet name="RESUMEN" sheetId="9" r:id="rId7"/>
  </sheets>
  <definedNames>
    <definedName name="_xlnm._FilterDatabase" localSheetId="1" hidden="1">'1. RLG'!$C$11:$G$31</definedName>
    <definedName name="_xlnm._FilterDatabase" localSheetId="2" hidden="1">'2. REHP'!$C$10:$G$10</definedName>
    <definedName name="_xlnm._FilterDatabase" localSheetId="3" hidden="1">'3.REGR'!$D$13:$J$13</definedName>
    <definedName name="_xlnm._FilterDatabase" localSheetId="0" hidden="1">ROLES!$A$5:$P$15</definedName>
    <definedName name="_xlnm.Print_Area" localSheetId="1">'1. RLG'!$B$1:$L$63</definedName>
    <definedName name="_xlnm.Print_Area" localSheetId="2">'2. REHP'!$B$1:$K$64</definedName>
    <definedName name="_xlnm.Print_Area" localSheetId="3">'3.REGR'!$B$2:$N$64</definedName>
    <definedName name="_xlnm.Print_Area" localSheetId="4">'4. REEC'!$B$2:$M$66</definedName>
    <definedName name="_xlnm.Print_Area" localSheetId="5">'5. RES'!$B$2:$O$66</definedName>
    <definedName name="_xlnm.Print_Area" localSheetId="6">RESUMEN!$B$1:$U$47</definedName>
    <definedName name="_xlnm.Print_Area" localSheetId="0">ROLES!$A$1:$P$16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5" l="1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32" i="6" s="1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31" i="2" s="1"/>
  <c r="F30" i="3" l="1"/>
  <c r="S14" i="9"/>
  <c r="S13" i="9"/>
  <c r="S12" i="9"/>
  <c r="S15" i="9"/>
  <c r="R15" i="9"/>
  <c r="R13" i="9"/>
  <c r="R12" i="9"/>
  <c r="S11" i="9"/>
  <c r="R11" i="9"/>
  <c r="R14" i="9"/>
  <c r="T11" i="9" l="1"/>
  <c r="T12" i="9"/>
  <c r="T13" i="9"/>
  <c r="T14" i="9"/>
  <c r="T15" i="9"/>
  <c r="S16" i="9" l="1"/>
  <c r="R16" i="9"/>
  <c r="T16" i="9" l="1"/>
  <c r="D51" i="9"/>
  <c r="D52" i="9"/>
  <c r="D53" i="9"/>
  <c r="D54" i="9"/>
  <c r="D50" i="9"/>
  <c r="I33" i="7" l="1"/>
  <c r="H13" i="9" s="1"/>
  <c r="H14" i="9"/>
  <c r="J33" i="5"/>
  <c r="H15" i="9" s="1"/>
  <c r="H12" i="9"/>
  <c r="E51" i="9" l="1"/>
  <c r="E54" i="9"/>
  <c r="E53" i="9"/>
  <c r="E52" i="9"/>
  <c r="H11" i="9"/>
  <c r="E50" i="9" l="1"/>
  <c r="H16" i="9"/>
  <c r="J11" i="9" s="1"/>
  <c r="J15" i="9" l="1"/>
  <c r="J13" i="9"/>
  <c r="J12" i="9"/>
  <c r="J14" i="9"/>
  <c r="J16" i="9" l="1"/>
</calcChain>
</file>

<file path=xl/sharedStrings.xml><?xml version="1.0" encoding="utf-8"?>
<sst xmlns="http://schemas.openxmlformats.org/spreadsheetml/2006/main" count="209" uniqueCount="74">
  <si>
    <t>OFICINA DE CONTROL INTERNO</t>
  </si>
  <si>
    <t>N°</t>
  </si>
  <si>
    <t>ACTIVIDAD</t>
  </si>
  <si>
    <t>RESPONSABLE DE LA OCI</t>
  </si>
  <si>
    <t>FECHA</t>
  </si>
  <si>
    <t>ROLES OFICINA DE CONTROL INTERNO</t>
  </si>
  <si>
    <t>PROCESO</t>
  </si>
  <si>
    <t>N° DE EVENTOS</t>
  </si>
  <si>
    <t>TOTAL</t>
  </si>
  <si>
    <t>ROL OCI</t>
  </si>
  <si>
    <t>TOTAL ACTIVIDADES</t>
  </si>
  <si>
    <t xml:space="preserve"> </t>
  </si>
  <si>
    <t>%</t>
  </si>
  <si>
    <t>POR SOLICITUD</t>
  </si>
  <si>
    <t>PLANIFICADOS</t>
  </si>
  <si>
    <t>MINVIVIENDA</t>
  </si>
  <si>
    <t>CONCEPTOS JURÍDICOS</t>
  </si>
  <si>
    <t>PROCESOS DISCIPLINARIOS</t>
  </si>
  <si>
    <t>GESTIÓN DE RECURSOS FÍSICOS</t>
  </si>
  <si>
    <t>GESTIÓN DOCUMENTAL</t>
  </si>
  <si>
    <t>GESTIÓN DE COMUNICACIONES INTERNAS Y EXTERNAS</t>
  </si>
  <si>
    <t>PROCESOS JUDICIALES Y ACCIONES CONSTITUCIONALES</t>
  </si>
  <si>
    <t>GESTION DE CONTRATACIÓN</t>
  </si>
  <si>
    <t>SANEAMIENTO DE ACTIVOS DE LOS EXTINTOS ICT INURBE</t>
  </si>
  <si>
    <t>MINISTERIO DE VIVIENDA, CIUDAD Y TERRITORIO MVCT</t>
  </si>
  <si>
    <t>No.</t>
  </si>
  <si>
    <t>RESUMEN POR ROLES</t>
  </si>
  <si>
    <t>LÍDER DE LA ACTIVIDAD             (Cargo o entidad externa)</t>
  </si>
  <si>
    <t>PROCESO AL QUE APLICA:</t>
  </si>
  <si>
    <t>ORIGEN DE LA ACTIVIDAD:</t>
  </si>
  <si>
    <t>EVIDENCIA 1:</t>
  </si>
  <si>
    <t>EVIDENCIA 2:</t>
  </si>
  <si>
    <t>EVIDENCIA 3:</t>
  </si>
  <si>
    <t>ROL LIDERAZGO ESTRATEGICO</t>
  </si>
  <si>
    <t>ROL DE EVALUACION DE GESTION DEL RIESGO</t>
  </si>
  <si>
    <t>ROL RELACION CON ENTES EXTERNOS DE CONTROL</t>
  </si>
  <si>
    <t xml:space="preserve">ROL ENFOQUE HACIA LA PREVENCION </t>
  </si>
  <si>
    <t>1. ROL LIDERAZGO ESTRATEGICO (RLG)</t>
  </si>
  <si>
    <t>2. ROL ENFOQUE PARA LA PREVENCION (REHP)</t>
  </si>
  <si>
    <t>3. ROL EVALUACION GESTION DEL RIESGO (REGR)</t>
  </si>
  <si>
    <t>4. ROL ENTES EXTERNOS DE CONTROL (REEC)</t>
  </si>
  <si>
    <t>5. ROL EVALUACION Y SEGUIMIENTO (RES)</t>
  </si>
  <si>
    <t>ROL RELACION ENTES EXTERNOS DE CONTROL</t>
  </si>
  <si>
    <t>ROL EVALUACION Y SEGUIMIENTO</t>
  </si>
  <si>
    <t>ESTADO</t>
  </si>
  <si>
    <t>ROL LIDERAZGO ESTRATÉGICO</t>
  </si>
  <si>
    <t>ROL DE EVALUACIÓN DE GESTIÓN DEL RIESGO</t>
  </si>
  <si>
    <t>ROL DE EVALUACION Y SEGUIMIENTO</t>
  </si>
  <si>
    <t>Planificado</t>
  </si>
  <si>
    <t>Por solicitud</t>
  </si>
  <si>
    <t>ORIGEN DE LA ACTIVIDAD</t>
  </si>
  <si>
    <t>Por Solicitud</t>
  </si>
  <si>
    <t>ROL ENFOQUE HACIA LA PREVENCIÓN</t>
  </si>
  <si>
    <t>x</t>
  </si>
  <si>
    <t>-</t>
  </si>
  <si>
    <t>Página 1 de 1</t>
  </si>
  <si>
    <t xml:space="preserve">OLGA YANETH ARAGÓN SÁNCHEZ
JEFE OFICINA DE CONTROL INTERNO
</t>
  </si>
  <si>
    <t>OLGA YANETH ARAGÓN SÁNCHEZ
JEFE OFICINA DE CONTROL INTERNO</t>
  </si>
  <si>
    <t>DIRECCIONAMIENTO ESTRATÉGICO</t>
  </si>
  <si>
    <t>SEGUIMIENTO Y MEJORA CONTINUA</t>
  </si>
  <si>
    <t>GESTIÓN DE TECNOLOGÍAS DE LA INFORMACIÓN Y LAS COMUNICACIONES</t>
  </si>
  <si>
    <t>RELACIONES ESTRATÉGICAS</t>
  </si>
  <si>
    <t>GESTIÓN A LA POLÍTICA DE ESPACIO URBANO Y TERRITORIAL</t>
  </si>
  <si>
    <t>GESTIÓN A LA POLÍTICA DE VIVIENDA</t>
  </si>
  <si>
    <t>GESTIÓN ESTRATÉGICA DEL TALENTO HUMANO</t>
  </si>
  <si>
    <t>GESTIÓN FINANCIERA</t>
  </si>
  <si>
    <t>SERVICIO AL CIUDADANO</t>
  </si>
  <si>
    <t>EVALUACIÓN INDEPENDIENTE Y ASESORÍA</t>
  </si>
  <si>
    <t>GESTIÓN A LA POLÍTICA DE AGUA Y SANEAMIENTO BÁSICO</t>
  </si>
  <si>
    <t>Versión : 3.0</t>
  </si>
  <si>
    <t>Código: EIA-F-18</t>
  </si>
  <si>
    <t>ROLES XXXX</t>
  </si>
  <si>
    <r>
      <t xml:space="preserve"> FORMATO: </t>
    </r>
    <r>
      <rPr>
        <sz val="11"/>
        <rFont val="Arial"/>
        <family val="2"/>
      </rPr>
      <t xml:space="preserve">MATRIZ DE ROLES DE LA OCI - MVCT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 xml:space="preserve"> EVALUACIÓN INDEPENDIENTE Y ASESORÍA</t>
    </r>
  </si>
  <si>
    <t>Fecha : 16/03/2021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</si>
</sst>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4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rgb="FF27285D"/>
      <name val="Verdana"/>
      <family val="2"/>
    </font>
    <font>
      <b/>
      <sz val="20"/>
      <color theme="1"/>
      <name val="Verdana"/>
      <family val="2"/>
    </font>
    <font>
      <b/>
      <sz val="20"/>
      <color theme="0"/>
      <name val="Verdana"/>
      <family val="2"/>
    </font>
    <font>
      <sz val="20"/>
      <color theme="0"/>
      <name val="Verdana"/>
      <family val="2"/>
    </font>
    <font>
      <sz val="11"/>
      <name val="Verdana"/>
      <family val="2"/>
    </font>
    <font>
      <sz val="14"/>
      <name val="Verdana"/>
      <family val="2"/>
    </font>
    <font>
      <sz val="20"/>
      <color rgb="FF27285D"/>
      <name val="Verdana"/>
      <family val="2"/>
    </font>
    <font>
      <sz val="11"/>
      <color theme="0" tint="-0.249977111117893"/>
      <name val="Calibri"/>
      <family val="2"/>
      <scheme val="minor"/>
    </font>
    <font>
      <b/>
      <sz val="13"/>
      <name val="Verdana"/>
      <family val="2"/>
    </font>
    <font>
      <sz val="13"/>
      <name val="Verdana"/>
      <family val="2"/>
    </font>
    <font>
      <sz val="11"/>
      <color theme="0" tint="-0.34998626667073579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249">
    <xf numFmtId="0" fontId="0" fillId="0" borderId="0" xfId="0"/>
    <xf numFmtId="0" fontId="0" fillId="0" borderId="0" xfId="0" applyBorder="1"/>
    <xf numFmtId="0" fontId="8" fillId="3" borderId="7" xfId="0" applyNumberFormat="1" applyFont="1" applyFill="1" applyBorder="1" applyAlignment="1">
      <alignment vertical="center"/>
    </xf>
    <xf numFmtId="0" fontId="8" fillId="3" borderId="8" xfId="0" applyNumberFormat="1" applyFont="1" applyFill="1" applyBorder="1" applyAlignment="1">
      <alignment vertical="center"/>
    </xf>
    <xf numFmtId="0" fontId="7" fillId="3" borderId="1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13" fillId="2" borderId="0" xfId="0" applyFont="1" applyFill="1" applyBorder="1"/>
    <xf numFmtId="0" fontId="11" fillId="2" borderId="0" xfId="0" applyFont="1" applyFill="1"/>
    <xf numFmtId="0" fontId="11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13" xfId="0" applyFill="1" applyBorder="1"/>
    <xf numFmtId="0" fontId="16" fillId="2" borderId="32" xfId="0" applyFont="1" applyFill="1" applyBorder="1" applyAlignment="1">
      <alignment horizontal="center" vertical="center"/>
    </xf>
    <xf numFmtId="0" fontId="13" fillId="3" borderId="0" xfId="0" applyFont="1" applyFill="1"/>
    <xf numFmtId="0" fontId="17" fillId="3" borderId="10" xfId="0" applyNumberFormat="1" applyFont="1" applyFill="1" applyBorder="1" applyAlignment="1">
      <alignment vertical="center"/>
    </xf>
    <xf numFmtId="0" fontId="17" fillId="3" borderId="0" xfId="0" applyNumberFormat="1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0" fontId="17" fillId="3" borderId="10" xfId="0" applyNumberFormat="1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>
      <alignment horizontal="center" vertical="center"/>
    </xf>
    <xf numFmtId="0" fontId="17" fillId="3" borderId="11" xfId="0" applyNumberFormat="1" applyFont="1" applyFill="1" applyBorder="1" applyAlignment="1">
      <alignment horizontal="center" vertical="center"/>
    </xf>
    <xf numFmtId="0" fontId="13" fillId="2" borderId="7" xfId="0" applyFont="1" applyFill="1" applyBorder="1"/>
    <xf numFmtId="0" fontId="13" fillId="2" borderId="8" xfId="0" applyFont="1" applyFill="1" applyBorder="1"/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/>
    <xf numFmtId="0" fontId="13" fillId="0" borderId="0" xfId="0" applyFont="1"/>
    <xf numFmtId="0" fontId="13" fillId="2" borderId="1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2" borderId="11" xfId="0" applyFont="1" applyFill="1" applyBorder="1"/>
    <xf numFmtId="0" fontId="13" fillId="0" borderId="0" xfId="0" applyFont="1" applyAlignment="1">
      <alignment horizontal="center" vertical="center"/>
    </xf>
    <xf numFmtId="0" fontId="11" fillId="2" borderId="10" xfId="0" applyFont="1" applyFill="1" applyBorder="1"/>
    <xf numFmtId="0" fontId="11" fillId="2" borderId="11" xfId="0" applyFont="1" applyFill="1" applyBorder="1"/>
    <xf numFmtId="0" fontId="11" fillId="0" borderId="0" xfId="0" applyFont="1"/>
    <xf numFmtId="0" fontId="4" fillId="2" borderId="0" xfId="0" applyFont="1" applyFill="1" applyAlignment="1" applyProtection="1">
      <alignment horizontal="center" vertical="center" wrapText="1"/>
    </xf>
    <xf numFmtId="0" fontId="17" fillId="3" borderId="0" xfId="0" applyNumberFormat="1" applyFont="1" applyFill="1" applyBorder="1" applyAlignment="1">
      <alignment horizontal="left" vertical="center"/>
    </xf>
    <xf numFmtId="0" fontId="7" fillId="3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 applyProtection="1">
      <alignment horizontal="left" vertical="center" wrapText="1"/>
    </xf>
    <xf numFmtId="0" fontId="0" fillId="2" borderId="13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18" fillId="3" borderId="0" xfId="0" applyFont="1" applyFill="1" applyBorder="1" applyAlignment="1">
      <alignment vertical="center"/>
    </xf>
    <xf numFmtId="0" fontId="11" fillId="2" borderId="7" xfId="0" applyFont="1" applyFill="1" applyBorder="1"/>
    <xf numFmtId="0" fontId="11" fillId="2" borderId="8" xfId="0" applyFont="1" applyFill="1" applyBorder="1"/>
    <xf numFmtId="0" fontId="11" fillId="2" borderId="9" xfId="0" applyFont="1" applyFill="1" applyBorder="1"/>
    <xf numFmtId="0" fontId="21" fillId="3" borderId="7" xfId="0" applyNumberFormat="1" applyFont="1" applyFill="1" applyBorder="1" applyAlignment="1">
      <alignment vertical="center"/>
    </xf>
    <xf numFmtId="0" fontId="21" fillId="3" borderId="8" xfId="0" applyNumberFormat="1" applyFont="1" applyFill="1" applyBorder="1" applyAlignment="1">
      <alignment vertical="center"/>
    </xf>
    <xf numFmtId="0" fontId="22" fillId="4" borderId="0" xfId="0" applyFont="1" applyFill="1" applyBorder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wrapText="1"/>
    </xf>
    <xf numFmtId="10" fontId="24" fillId="2" borderId="3" xfId="2" applyNumberFormat="1" applyFont="1" applyFill="1" applyBorder="1" applyAlignment="1">
      <alignment horizontal="center" vertical="center"/>
    </xf>
    <xf numFmtId="9" fontId="23" fillId="2" borderId="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3" fillId="2" borderId="0" xfId="0" applyFont="1" applyFill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23" fillId="2" borderId="18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3" fillId="2" borderId="3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6" fillId="2" borderId="0" xfId="0" applyFont="1" applyFill="1" applyProtection="1"/>
    <xf numFmtId="0" fontId="6" fillId="2" borderId="0" xfId="0" applyFont="1" applyFill="1" applyProtection="1"/>
    <xf numFmtId="0" fontId="5" fillId="3" borderId="5" xfId="0" applyFont="1" applyFill="1" applyBorder="1" applyAlignment="1" applyProtection="1">
      <alignment horizontal="center" vertical="center" wrapText="1"/>
    </xf>
    <xf numFmtId="0" fontId="27" fillId="2" borderId="33" xfId="0" applyFont="1" applyFill="1" applyBorder="1" applyAlignment="1" applyProtection="1">
      <alignment horizontal="center" vertical="center"/>
      <protection locked="0"/>
    </xf>
    <xf numFmtId="14" fontId="26" fillId="2" borderId="29" xfId="0" applyNumberFormat="1" applyFont="1" applyFill="1" applyBorder="1" applyAlignment="1" applyProtection="1">
      <alignment horizontal="center" vertical="center"/>
      <protection locked="0"/>
    </xf>
    <xf numFmtId="0" fontId="26" fillId="2" borderId="29" xfId="0" applyFont="1" applyFill="1" applyBorder="1" applyAlignment="1" applyProtection="1">
      <alignment horizontal="center" vertical="center" wrapText="1"/>
      <protection locked="0"/>
    </xf>
    <xf numFmtId="0" fontId="27" fillId="2" borderId="29" xfId="0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8" fillId="2" borderId="29" xfId="1" applyFont="1" applyFill="1" applyBorder="1" applyAlignment="1">
      <alignment horizontal="center" vertical="center" wrapText="1"/>
    </xf>
    <xf numFmtId="0" fontId="28" fillId="2" borderId="29" xfId="1" applyFont="1" applyFill="1" applyBorder="1" applyAlignment="1" applyProtection="1">
      <alignment horizontal="center" vertical="center"/>
      <protection locked="0"/>
    </xf>
    <xf numFmtId="0" fontId="26" fillId="2" borderId="29" xfId="0" applyFont="1" applyFill="1" applyBorder="1" applyAlignment="1" applyProtection="1">
      <alignment horizontal="center" vertical="center"/>
    </xf>
    <xf numFmtId="0" fontId="26" fillId="2" borderId="0" xfId="0" applyFont="1" applyFill="1" applyAlignment="1" applyProtection="1">
      <alignment horizontal="center" vertical="center"/>
    </xf>
    <xf numFmtId="0" fontId="27" fillId="2" borderId="2" xfId="0" applyFont="1" applyFill="1" applyBorder="1" applyAlignment="1" applyProtection="1">
      <alignment horizontal="center" vertical="center"/>
      <protection locked="0"/>
    </xf>
    <xf numFmtId="14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8" fillId="2" borderId="29" xfId="1" applyFont="1" applyFill="1" applyBorder="1" applyAlignment="1" applyProtection="1">
      <alignment horizontal="center" vertical="center" wrapText="1"/>
      <protection locked="0"/>
    </xf>
    <xf numFmtId="0" fontId="28" fillId="2" borderId="1" xfId="1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/>
    </xf>
    <xf numFmtId="0" fontId="28" fillId="2" borderId="29" xfId="1" applyFont="1" applyFill="1" applyBorder="1" applyAlignment="1" applyProtection="1">
      <alignment horizontal="center" vertical="center" wrapText="1"/>
    </xf>
    <xf numFmtId="14" fontId="26" fillId="2" borderId="0" xfId="0" applyNumberFormat="1" applyFont="1" applyFill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 vertical="center" wrapText="1"/>
    </xf>
    <xf numFmtId="0" fontId="26" fillId="2" borderId="0" xfId="0" applyFont="1" applyFill="1" applyAlignment="1" applyProtection="1">
      <alignment horizontal="center" vertical="center" wrapText="1"/>
    </xf>
    <xf numFmtId="0" fontId="26" fillId="2" borderId="0" xfId="0" applyFont="1" applyFill="1" applyAlignment="1" applyProtection="1">
      <alignment horizontal="right" vertical="center"/>
    </xf>
    <xf numFmtId="0" fontId="26" fillId="2" borderId="0" xfId="0" applyFont="1" applyFill="1" applyAlignment="1" applyProtection="1">
      <alignment horizontal="left"/>
    </xf>
    <xf numFmtId="0" fontId="27" fillId="2" borderId="0" xfId="0" applyFont="1" applyFill="1" applyAlignment="1" applyProtection="1">
      <alignment horizontal="left" vertical="center" wrapText="1"/>
    </xf>
    <xf numFmtId="0" fontId="26" fillId="2" borderId="0" xfId="0" applyFont="1" applyFill="1" applyAlignment="1" applyProtection="1">
      <alignment horizontal="left" vertical="center" wrapText="1"/>
    </xf>
    <xf numFmtId="0" fontId="27" fillId="2" borderId="0" xfId="0" applyFont="1" applyFill="1" applyAlignment="1" applyProtection="1">
      <alignment horizontal="left" vertical="center" wrapText="1"/>
    </xf>
    <xf numFmtId="0" fontId="27" fillId="2" borderId="0" xfId="0" applyFont="1" applyFill="1" applyAlignment="1" applyProtection="1">
      <alignment horizontal="left" vertical="center"/>
    </xf>
    <xf numFmtId="0" fontId="26" fillId="2" borderId="7" xfId="0" applyNumberFormat="1" applyFont="1" applyFill="1" applyBorder="1" applyAlignment="1" applyProtection="1">
      <alignment horizontal="center" vertical="center"/>
    </xf>
    <xf numFmtId="0" fontId="26" fillId="2" borderId="8" xfId="0" applyNumberFormat="1" applyFont="1" applyFill="1" applyBorder="1" applyAlignment="1" applyProtection="1">
      <alignment horizontal="center" vertical="center"/>
    </xf>
    <xf numFmtId="0" fontId="26" fillId="2" borderId="1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12" xfId="0" applyNumberFormat="1" applyFont="1" applyFill="1" applyBorder="1" applyAlignment="1" applyProtection="1">
      <alignment horizontal="center" vertical="center"/>
    </xf>
    <xf numFmtId="0" fontId="26" fillId="2" borderId="13" xfId="0" applyNumberFormat="1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42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14" fontId="5" fillId="3" borderId="19" xfId="0" applyNumberFormat="1" applyFont="1" applyFill="1" applyBorder="1" applyAlignment="1" applyProtection="1">
      <alignment horizontal="center" vertical="center"/>
    </xf>
    <xf numFmtId="14" fontId="5" fillId="3" borderId="5" xfId="0" applyNumberFormat="1" applyFont="1" applyFill="1" applyBorder="1" applyAlignment="1" applyProtection="1">
      <alignment horizontal="center" vertical="center"/>
    </xf>
    <xf numFmtId="0" fontId="27" fillId="2" borderId="7" xfId="0" applyNumberFormat="1" applyFont="1" applyFill="1" applyBorder="1" applyAlignment="1" applyProtection="1">
      <alignment horizontal="center" vertical="center" wrapText="1"/>
    </xf>
    <xf numFmtId="0" fontId="27" fillId="2" borderId="8" xfId="0" applyNumberFormat="1" applyFont="1" applyFill="1" applyBorder="1" applyAlignment="1" applyProtection="1">
      <alignment horizontal="center" vertical="center" wrapText="1"/>
    </xf>
    <xf numFmtId="0" fontId="27" fillId="2" borderId="9" xfId="0" applyNumberFormat="1" applyFont="1" applyFill="1" applyBorder="1" applyAlignment="1" applyProtection="1">
      <alignment horizontal="center" vertical="center" wrapText="1"/>
    </xf>
    <xf numFmtId="0" fontId="27" fillId="2" borderId="10" xfId="0" applyNumberFormat="1" applyFont="1" applyFill="1" applyBorder="1" applyAlignment="1" applyProtection="1">
      <alignment horizontal="center" vertical="center" wrapText="1"/>
    </xf>
    <xf numFmtId="0" fontId="27" fillId="2" borderId="0" xfId="0" applyNumberFormat="1" applyFont="1" applyFill="1" applyBorder="1" applyAlignment="1" applyProtection="1">
      <alignment horizontal="center" vertical="center" wrapText="1"/>
    </xf>
    <xf numFmtId="0" fontId="27" fillId="2" borderId="11" xfId="0" applyNumberFormat="1" applyFont="1" applyFill="1" applyBorder="1" applyAlignment="1" applyProtection="1">
      <alignment horizontal="center" vertical="center" wrapText="1"/>
    </xf>
    <xf numFmtId="0" fontId="27" fillId="2" borderId="12" xfId="0" applyNumberFormat="1" applyFont="1" applyFill="1" applyBorder="1" applyAlignment="1" applyProtection="1">
      <alignment horizontal="center" vertical="center" wrapText="1"/>
    </xf>
    <xf numFmtId="0" fontId="27" fillId="2" borderId="13" xfId="0" applyNumberFormat="1" applyFont="1" applyFill="1" applyBorder="1" applyAlignment="1" applyProtection="1">
      <alignment horizontal="center" vertical="center" wrapText="1"/>
    </xf>
    <xf numFmtId="0" fontId="27" fillId="2" borderId="14" xfId="0" applyNumberFormat="1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left" vertical="top" wrapText="1"/>
    </xf>
    <xf numFmtId="0" fontId="9" fillId="2" borderId="0" xfId="0" applyFont="1" applyFill="1" applyAlignment="1" applyProtection="1">
      <alignment horizontal="left" vertical="top"/>
    </xf>
    <xf numFmtId="0" fontId="12" fillId="2" borderId="5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27" fillId="2" borderId="55" xfId="0" applyFont="1" applyFill="1" applyBorder="1" applyAlignment="1" applyProtection="1">
      <alignment horizontal="left" vertical="center" wrapText="1"/>
    </xf>
    <xf numFmtId="0" fontId="27" fillId="2" borderId="46" xfId="0" applyFont="1" applyFill="1" applyBorder="1" applyAlignment="1" applyProtection="1">
      <alignment horizontal="left" vertical="center" wrapText="1"/>
    </xf>
    <xf numFmtId="0" fontId="27" fillId="2" borderId="49" xfId="0" applyFont="1" applyFill="1" applyBorder="1" applyAlignment="1" applyProtection="1">
      <alignment horizontal="left" vertical="center" wrapText="1"/>
    </xf>
    <xf numFmtId="0" fontId="27" fillId="2" borderId="24" xfId="0" applyFont="1" applyFill="1" applyBorder="1" applyAlignment="1" applyProtection="1">
      <alignment horizontal="left" vertical="center" wrapText="1"/>
    </xf>
    <xf numFmtId="0" fontId="27" fillId="2" borderId="25" xfId="0" applyFont="1" applyFill="1" applyBorder="1" applyAlignment="1" applyProtection="1">
      <alignment horizontal="left" vertical="center" wrapText="1"/>
    </xf>
    <xf numFmtId="0" fontId="27" fillId="2" borderId="21" xfId="0" applyFont="1" applyFill="1" applyBorder="1" applyAlignment="1" applyProtection="1">
      <alignment horizontal="left" vertical="center" wrapText="1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7" fillId="3" borderId="10" xfId="0" applyNumberFormat="1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>
      <alignment horizontal="center" vertical="center"/>
    </xf>
    <xf numFmtId="0" fontId="17" fillId="3" borderId="11" xfId="0" applyNumberFormat="1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 applyProtection="1">
      <alignment horizontal="left" vertical="center" wrapText="1"/>
    </xf>
    <xf numFmtId="0" fontId="27" fillId="2" borderId="8" xfId="0" applyFont="1" applyFill="1" applyBorder="1" applyAlignment="1" applyProtection="1">
      <alignment horizontal="left" vertical="center" wrapText="1"/>
    </xf>
    <xf numFmtId="0" fontId="27" fillId="2" borderId="54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27" fillId="2" borderId="40" xfId="0" applyFont="1" applyFill="1" applyBorder="1" applyAlignment="1" applyProtection="1">
      <alignment horizontal="left" vertical="center" wrapText="1"/>
    </xf>
    <xf numFmtId="0" fontId="27" fillId="2" borderId="45" xfId="0" applyFont="1" applyFill="1" applyBorder="1" applyAlignment="1" applyProtection="1">
      <alignment horizontal="left" vertical="center" wrapText="1"/>
    </xf>
    <xf numFmtId="0" fontId="27" fillId="2" borderId="48" xfId="0" applyFont="1" applyFill="1" applyBorder="1" applyAlignment="1" applyProtection="1">
      <alignment horizontal="left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 applyProtection="1">
      <alignment horizontal="left" vertical="center" wrapText="1"/>
    </xf>
    <xf numFmtId="0" fontId="27" fillId="2" borderId="16" xfId="0" applyFont="1" applyFill="1" applyBorder="1" applyAlignment="1" applyProtection="1">
      <alignment horizontal="left" vertical="center" wrapText="1"/>
    </xf>
    <xf numFmtId="0" fontId="27" fillId="2" borderId="17" xfId="0" applyFont="1" applyFill="1" applyBorder="1" applyAlignment="1" applyProtection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7" fillId="2" borderId="4" xfId="0" applyFont="1" applyFill="1" applyBorder="1" applyAlignment="1" applyProtection="1">
      <alignment horizontal="left" vertical="center" wrapText="1"/>
    </xf>
    <xf numFmtId="0" fontId="27" fillId="2" borderId="5" xfId="0" applyFont="1" applyFill="1" applyBorder="1" applyAlignment="1" applyProtection="1">
      <alignment horizontal="left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 applyProtection="1">
      <alignment horizontal="left" vertical="center" wrapText="1"/>
    </xf>
    <xf numFmtId="0" fontId="27" fillId="2" borderId="19" xfId="0" applyFont="1" applyFill="1" applyBorder="1" applyAlignment="1" applyProtection="1">
      <alignment horizontal="left" vertical="center" wrapText="1"/>
    </xf>
    <xf numFmtId="0" fontId="27" fillId="2" borderId="2" xfId="0" applyFont="1" applyFill="1" applyBorder="1" applyAlignment="1" applyProtection="1">
      <alignment horizontal="left" vertical="center" wrapText="1"/>
    </xf>
    <xf numFmtId="0" fontId="27" fillId="2" borderId="1" xfId="0" applyFont="1" applyFill="1" applyBorder="1" applyAlignment="1" applyProtection="1">
      <alignment horizontal="left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7" fillId="3" borderId="12" xfId="0" applyNumberFormat="1" applyFont="1" applyFill="1" applyBorder="1" applyAlignment="1">
      <alignment horizontal="center"/>
    </xf>
    <xf numFmtId="0" fontId="17" fillId="3" borderId="1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44" xfId="0" applyFont="1" applyFill="1" applyBorder="1" applyAlignment="1">
      <alignment horizontal="left" vertical="center" wrapText="1"/>
    </xf>
    <xf numFmtId="0" fontId="24" fillId="2" borderId="45" xfId="0" applyFont="1" applyFill="1" applyBorder="1" applyAlignment="1">
      <alignment horizontal="left" vertical="center" wrapText="1"/>
    </xf>
    <xf numFmtId="0" fontId="24" fillId="2" borderId="47" xfId="0" applyFont="1" applyFill="1" applyBorder="1" applyAlignment="1">
      <alignment horizontal="left" vertical="center" wrapText="1"/>
    </xf>
    <xf numFmtId="0" fontId="24" fillId="2" borderId="46" xfId="0" applyFont="1" applyFill="1" applyBorder="1" applyAlignment="1">
      <alignment horizontal="left" vertical="center" wrapText="1"/>
    </xf>
    <xf numFmtId="0" fontId="23" fillId="2" borderId="37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 wrapText="1"/>
    </xf>
    <xf numFmtId="0" fontId="23" fillId="2" borderId="39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26" fillId="2" borderId="22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 xr:uid="{00000000-0005-0000-0000-000002000000}"/>
    <cellStyle name="Porcentaje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99FF"/>
      <color rgb="FF3333FF"/>
      <color rgb="FFFAC81E"/>
      <color rgb="FFBE0548"/>
      <color rgb="FFA20548"/>
      <color rgb="FF66FFFF"/>
      <color rgb="FF27285D"/>
      <color rgb="FFD5C027"/>
      <color rgb="FF2728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ROL LIDERAZGO ESTRATEGICO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5588029252716629E-2"/>
          <c:y val="0.15009994422728704"/>
          <c:w val="0.97142194637001955"/>
          <c:h val="0.3212437117353140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'1. RLG'!$F$11</c:f>
              <c:strCache>
                <c:ptCount val="1"/>
                <c:pt idx="0">
                  <c:v>N° DE EVENTOS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RLG'!$C$12:$E$30</c:f>
              <c:strCache>
                <c:ptCount val="19"/>
                <c:pt idx="0">
                  <c:v>DIRECCIONAMIENTO ESTRATÉGICO</c:v>
                </c:pt>
                <c:pt idx="1">
                  <c:v>GESTIÓN DE TECNOLOGÍAS DE LA INFORMACIÓN Y LAS COMUNICACIONES</c:v>
                </c:pt>
                <c:pt idx="2">
                  <c:v>GESTIÓN ESTRATÉGICA DEL TALENTO HUMANO</c:v>
                </c:pt>
                <c:pt idx="3">
                  <c:v>GESTIÓN DE COMUNICACIONES INTERNAS Y EXTERNAS</c:v>
                </c:pt>
                <c:pt idx="4">
                  <c:v>RELACIONES ESTRATÉGICAS</c:v>
                </c:pt>
                <c:pt idx="5">
                  <c:v>GESTIÓN A LA POLÍTICA DE ESPACIO URBANO Y TERRITORIAL</c:v>
                </c:pt>
                <c:pt idx="6">
                  <c:v>GESTIÓN A LA POLÍTICA DE AGUA Y SANEAMIENTO BÁSICO</c:v>
                </c:pt>
                <c:pt idx="7">
                  <c:v>GESTIÓN A LA POLÍTICA DE VIVIENDA</c:v>
                </c:pt>
                <c:pt idx="8">
                  <c:v>GESTIÓN DE RECURSOS FÍSICOS</c:v>
                </c:pt>
                <c:pt idx="9">
                  <c:v>GESTION DE CONTRATACIÓN</c:v>
                </c:pt>
                <c:pt idx="10">
                  <c:v>CONCEPTOS JURÍDICOS</c:v>
                </c:pt>
                <c:pt idx="11">
                  <c:v>PROCESOS JUDICIALES Y ACCIONES CONSTITUCIONALES</c:v>
                </c:pt>
                <c:pt idx="12">
                  <c:v>PROCESOS DISCIPLINARIOS</c:v>
                </c:pt>
                <c:pt idx="13">
                  <c:v>SERVICIO AL CIUDADANO</c:v>
                </c:pt>
                <c:pt idx="14">
                  <c:v>GESTIÓN DOCUMENTAL</c:v>
                </c:pt>
                <c:pt idx="15">
                  <c:v>SANEAMIENTO DE ACTIVOS DE LOS EXTINTOS ICT INURBE</c:v>
                </c:pt>
                <c:pt idx="16">
                  <c:v>GESTIÓN FINANCIERA</c:v>
                </c:pt>
                <c:pt idx="17">
                  <c:v>SEGUIMIENTO Y MEJORA CONTINUA</c:v>
                </c:pt>
                <c:pt idx="18">
                  <c:v>EVALUACIÓN INDEPENDIENTE Y ASESORÍA</c:v>
                </c:pt>
              </c:strCache>
            </c:strRef>
          </c:cat>
          <c:val>
            <c:numRef>
              <c:f>'1. RLG'!$F$12:$F$30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3-4F4C-A37E-E25B5CC78A29}"/>
            </c:ext>
          </c:extLst>
        </c:ser>
        <c:ser>
          <c:idx val="0"/>
          <c:order val="1"/>
          <c:tx>
            <c:strRef>
              <c:f>'1. RLG'!$G$11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 RLG'!$C$12:$E$30</c:f>
              <c:strCache>
                <c:ptCount val="19"/>
                <c:pt idx="0">
                  <c:v>DIRECCIONAMIENTO ESTRATÉGICO</c:v>
                </c:pt>
                <c:pt idx="1">
                  <c:v>GESTIÓN DE TECNOLOGÍAS DE LA INFORMACIÓN Y LAS COMUNICACIONES</c:v>
                </c:pt>
                <c:pt idx="2">
                  <c:v>GESTIÓN ESTRATÉGICA DEL TALENTO HUMANO</c:v>
                </c:pt>
                <c:pt idx="3">
                  <c:v>GESTIÓN DE COMUNICACIONES INTERNAS Y EXTERNAS</c:v>
                </c:pt>
                <c:pt idx="4">
                  <c:v>RELACIONES ESTRATÉGICAS</c:v>
                </c:pt>
                <c:pt idx="5">
                  <c:v>GESTIÓN A LA POLÍTICA DE ESPACIO URBANO Y TERRITORIAL</c:v>
                </c:pt>
                <c:pt idx="6">
                  <c:v>GESTIÓN A LA POLÍTICA DE AGUA Y SANEAMIENTO BÁSICO</c:v>
                </c:pt>
                <c:pt idx="7">
                  <c:v>GESTIÓN A LA POLÍTICA DE VIVIENDA</c:v>
                </c:pt>
                <c:pt idx="8">
                  <c:v>GESTIÓN DE RECURSOS FÍSICOS</c:v>
                </c:pt>
                <c:pt idx="9">
                  <c:v>GESTION DE CONTRATACIÓN</c:v>
                </c:pt>
                <c:pt idx="10">
                  <c:v>CONCEPTOS JURÍDICOS</c:v>
                </c:pt>
                <c:pt idx="11">
                  <c:v>PROCESOS JUDICIALES Y ACCIONES CONSTITUCIONALES</c:v>
                </c:pt>
                <c:pt idx="12">
                  <c:v>PROCESOS DISCIPLINARIOS</c:v>
                </c:pt>
                <c:pt idx="13">
                  <c:v>SERVICIO AL CIUDADANO</c:v>
                </c:pt>
                <c:pt idx="14">
                  <c:v>GESTIÓN DOCUMENTAL</c:v>
                </c:pt>
                <c:pt idx="15">
                  <c:v>SANEAMIENTO DE ACTIVOS DE LOS EXTINTOS ICT INURBE</c:v>
                </c:pt>
                <c:pt idx="16">
                  <c:v>GESTIÓN FINANCIERA</c:v>
                </c:pt>
                <c:pt idx="17">
                  <c:v>SEGUIMIENTO Y MEJORA CONTINUA</c:v>
                </c:pt>
                <c:pt idx="18">
                  <c:v>EVALUACIÓN INDEPENDIENTE Y ASESORÍA</c:v>
                </c:pt>
              </c:strCache>
            </c:strRef>
          </c:cat>
          <c:val>
            <c:numRef>
              <c:f>'1. RLG'!$G$12:$G$30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28C5-474D-9277-A1BA759FFF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5467392"/>
        <c:axId val="95468928"/>
      </c:barChart>
      <c:catAx>
        <c:axId val="954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O"/>
          </a:p>
        </c:txPr>
        <c:crossAx val="95468928"/>
        <c:crosses val="autoZero"/>
        <c:auto val="1"/>
        <c:lblAlgn val="l"/>
        <c:lblOffset val="100"/>
        <c:noMultiLvlLbl val="0"/>
      </c:catAx>
      <c:valAx>
        <c:axId val="95468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467392"/>
        <c:crosses val="autoZero"/>
        <c:crossBetween val="between"/>
        <c:majorUnit val="2"/>
        <c:minorUnit val="0.5"/>
      </c:val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ROL LIDERAZGO ESTRATEGICO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3562307541681766E-2"/>
          <c:y val="0.14687629629629628"/>
          <c:w val="0.9728753849166365"/>
          <c:h val="0.355512592592592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'2. REHP'!$F$10</c:f>
              <c:strCache>
                <c:ptCount val="1"/>
                <c:pt idx="0">
                  <c:v>N° DE EVENTOS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REHP'!$C$11:$E$29</c:f>
              <c:strCache>
                <c:ptCount val="19"/>
                <c:pt idx="0">
                  <c:v>DIRECCIONAMIENTO ESTRATÉGICO</c:v>
                </c:pt>
                <c:pt idx="1">
                  <c:v>GESTIÓN DE TECNOLOGÍAS DE LA INFORMACIÓN Y LAS COMUNICACIONES</c:v>
                </c:pt>
                <c:pt idx="2">
                  <c:v>GESTIÓN ESTRATÉGICA DEL TALENTO HUMANO</c:v>
                </c:pt>
                <c:pt idx="3">
                  <c:v>GESTIÓN DE COMUNICACIONES INTERNAS Y EXTERNAS</c:v>
                </c:pt>
                <c:pt idx="4">
                  <c:v>RELACIONES ESTRATÉGICAS</c:v>
                </c:pt>
                <c:pt idx="5">
                  <c:v>GESTIÓN A LA POLÍTICA DE ESPACIO URBANO Y TERRITORIAL</c:v>
                </c:pt>
                <c:pt idx="6">
                  <c:v>GESTIÓN A LA POLÍTICA DE AGUA Y SANEAMIENTO BÁSICO</c:v>
                </c:pt>
                <c:pt idx="7">
                  <c:v>GESTIÓN A LA POLÍTICA DE VIVIENDA</c:v>
                </c:pt>
                <c:pt idx="8">
                  <c:v>GESTIÓN DE RECURSOS FÍSICOS</c:v>
                </c:pt>
                <c:pt idx="9">
                  <c:v>GESTION DE CONTRATACIÓN</c:v>
                </c:pt>
                <c:pt idx="10">
                  <c:v>CONCEPTOS JURÍDICOS</c:v>
                </c:pt>
                <c:pt idx="11">
                  <c:v>PROCESOS JUDICIALES Y ACCIONES CONSTITUCIONALES</c:v>
                </c:pt>
                <c:pt idx="12">
                  <c:v>PROCESOS DISCIPLINARIOS</c:v>
                </c:pt>
                <c:pt idx="13">
                  <c:v>SERVICIO AL CIUDADANO</c:v>
                </c:pt>
                <c:pt idx="14">
                  <c:v>GESTIÓN DOCUMENTAL</c:v>
                </c:pt>
                <c:pt idx="15">
                  <c:v>SANEAMIENTO DE ACTIVOS DE LOS EXTINTOS ICT INURBE</c:v>
                </c:pt>
                <c:pt idx="16">
                  <c:v>GESTIÓN FINANCIERA</c:v>
                </c:pt>
                <c:pt idx="17">
                  <c:v>SEGUIMIENTO Y MEJORA CONTINUA</c:v>
                </c:pt>
                <c:pt idx="18">
                  <c:v>EVALUACIÓN INDEPENDIENTE Y ASESORÍA</c:v>
                </c:pt>
              </c:strCache>
            </c:strRef>
          </c:cat>
          <c:val>
            <c:numRef>
              <c:f>'2. REHP'!$F$11:$F$29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F-47F9-9305-30D2FF370141}"/>
            </c:ext>
          </c:extLst>
        </c:ser>
        <c:ser>
          <c:idx val="0"/>
          <c:order val="1"/>
          <c:tx>
            <c:strRef>
              <c:f>'2. REHP'!$G$10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 REHP'!$C$11:$E$29</c:f>
              <c:strCache>
                <c:ptCount val="19"/>
                <c:pt idx="0">
                  <c:v>DIRECCIONAMIENTO ESTRATÉGICO</c:v>
                </c:pt>
                <c:pt idx="1">
                  <c:v>GESTIÓN DE TECNOLOGÍAS DE LA INFORMACIÓN Y LAS COMUNICACIONES</c:v>
                </c:pt>
                <c:pt idx="2">
                  <c:v>GESTIÓN ESTRATÉGICA DEL TALENTO HUMANO</c:v>
                </c:pt>
                <c:pt idx="3">
                  <c:v>GESTIÓN DE COMUNICACIONES INTERNAS Y EXTERNAS</c:v>
                </c:pt>
                <c:pt idx="4">
                  <c:v>RELACIONES ESTRATÉGICAS</c:v>
                </c:pt>
                <c:pt idx="5">
                  <c:v>GESTIÓN A LA POLÍTICA DE ESPACIO URBANO Y TERRITORIAL</c:v>
                </c:pt>
                <c:pt idx="6">
                  <c:v>GESTIÓN A LA POLÍTICA DE AGUA Y SANEAMIENTO BÁSICO</c:v>
                </c:pt>
                <c:pt idx="7">
                  <c:v>GESTIÓN A LA POLÍTICA DE VIVIENDA</c:v>
                </c:pt>
                <c:pt idx="8">
                  <c:v>GESTIÓN DE RECURSOS FÍSICOS</c:v>
                </c:pt>
                <c:pt idx="9">
                  <c:v>GESTION DE CONTRATACIÓN</c:v>
                </c:pt>
                <c:pt idx="10">
                  <c:v>CONCEPTOS JURÍDICOS</c:v>
                </c:pt>
                <c:pt idx="11">
                  <c:v>PROCESOS JUDICIALES Y ACCIONES CONSTITUCIONALES</c:v>
                </c:pt>
                <c:pt idx="12">
                  <c:v>PROCESOS DISCIPLINARIOS</c:v>
                </c:pt>
                <c:pt idx="13">
                  <c:v>SERVICIO AL CIUDADANO</c:v>
                </c:pt>
                <c:pt idx="14">
                  <c:v>GESTIÓN DOCUMENTAL</c:v>
                </c:pt>
                <c:pt idx="15">
                  <c:v>SANEAMIENTO DE ACTIVOS DE LOS EXTINTOS ICT INURBE</c:v>
                </c:pt>
                <c:pt idx="16">
                  <c:v>GESTIÓN FINANCIERA</c:v>
                </c:pt>
                <c:pt idx="17">
                  <c:v>SEGUIMIENTO Y MEJORA CONTINUA</c:v>
                </c:pt>
                <c:pt idx="18">
                  <c:v>EVALUACIÓN INDEPENDIENTE Y ASESORÍA</c:v>
                </c:pt>
              </c:strCache>
            </c:strRef>
          </c:cat>
          <c:val>
            <c:numRef>
              <c:f>'2. REHP'!$G$11:$G$29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5875-4B60-A4E1-D8624C0177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5857664"/>
        <c:axId val="95863552"/>
      </c:barChart>
      <c:catAx>
        <c:axId val="9585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O"/>
          </a:p>
        </c:txPr>
        <c:crossAx val="95863552"/>
        <c:crosses val="autoZero"/>
        <c:auto val="1"/>
        <c:lblAlgn val="ctr"/>
        <c:lblOffset val="100"/>
        <c:noMultiLvlLbl val="0"/>
      </c:catAx>
      <c:valAx>
        <c:axId val="95863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857664"/>
        <c:crosses val="autoZero"/>
        <c:crossBetween val="between"/>
        <c:majorUnit val="5"/>
        <c:minorUnit val="0.5"/>
      </c:val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ROL DE EVALUACION DE GESTION DEL RIESGO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8326016074176787E-2"/>
          <c:y val="0.10397448879523369"/>
          <c:w val="0.97312184309120742"/>
          <c:h val="0.382819385449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'3.REGR'!$I$13</c:f>
              <c:strCache>
                <c:ptCount val="1"/>
                <c:pt idx="0">
                  <c:v>N° DE EVENTOS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'3.REGR'!$D$14:$H$32</c:f>
              <c:strCache>
                <c:ptCount val="19"/>
                <c:pt idx="0">
                  <c:v>DIRECCIONAMIENTO ESTRATÉGICO</c:v>
                </c:pt>
                <c:pt idx="1">
                  <c:v>GESTIÓN DE TECNOLOGÍAS DE LA INFORMACIÓN Y LAS COMUNICACIONES</c:v>
                </c:pt>
                <c:pt idx="2">
                  <c:v>GESTIÓN ESTRATÉGICA DEL TALENTO HUMANO</c:v>
                </c:pt>
                <c:pt idx="3">
                  <c:v>GESTIÓN DE COMUNICACIONES INTERNAS Y EXTERNAS</c:v>
                </c:pt>
                <c:pt idx="4">
                  <c:v>RELACIONES ESTRATÉGICAS</c:v>
                </c:pt>
                <c:pt idx="5">
                  <c:v>GESTIÓN A LA POLÍTICA DE ESPACIO URBANO Y TERRITORIAL</c:v>
                </c:pt>
                <c:pt idx="6">
                  <c:v>GESTIÓN A LA POLÍTICA DE AGUA Y SANEAMIENTO BÁSICO</c:v>
                </c:pt>
                <c:pt idx="7">
                  <c:v>GESTIÓN A LA POLÍTICA DE VIVIENDA</c:v>
                </c:pt>
                <c:pt idx="8">
                  <c:v>GESTIÓN DE RECURSOS FÍSICOS</c:v>
                </c:pt>
                <c:pt idx="9">
                  <c:v>GESTION DE CONTRATACIÓN</c:v>
                </c:pt>
                <c:pt idx="10">
                  <c:v>CONCEPTOS JURÍDICOS</c:v>
                </c:pt>
                <c:pt idx="11">
                  <c:v>PROCESOS JUDICIALES Y ACCIONES CONSTITUCIONALES</c:v>
                </c:pt>
                <c:pt idx="12">
                  <c:v>PROCESOS DISCIPLINARIOS</c:v>
                </c:pt>
                <c:pt idx="13">
                  <c:v>SERVICIO AL CIUDADANO</c:v>
                </c:pt>
                <c:pt idx="14">
                  <c:v>GESTIÓN DOCUMENTAL</c:v>
                </c:pt>
                <c:pt idx="15">
                  <c:v>SANEAMIENTO DE ACTIVOS DE LOS EXTINTOS ICT INURBE</c:v>
                </c:pt>
                <c:pt idx="16">
                  <c:v>GESTIÓN FINANCIERA</c:v>
                </c:pt>
                <c:pt idx="17">
                  <c:v>SEGUIMIENTO Y MEJORA CONTINUA</c:v>
                </c:pt>
                <c:pt idx="18">
                  <c:v>EVALUACIÓN INDEPENDIENTE Y ASESORÍA</c:v>
                </c:pt>
              </c:strCache>
            </c:strRef>
          </c:cat>
          <c:val>
            <c:numRef>
              <c:f>'3.REGR'!$I$14:$I$32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2-4352-AB76-BF503E95F71D}"/>
            </c:ext>
          </c:extLst>
        </c:ser>
        <c:ser>
          <c:idx val="1"/>
          <c:order val="1"/>
          <c:tx>
            <c:strRef>
              <c:f>'3.REGR'!$J$13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'3.REGR'!$D$14:$H$32</c:f>
              <c:strCache>
                <c:ptCount val="19"/>
                <c:pt idx="0">
                  <c:v>DIRECCIONAMIENTO ESTRATÉGICO</c:v>
                </c:pt>
                <c:pt idx="1">
                  <c:v>GESTIÓN DE TECNOLOGÍAS DE LA INFORMACIÓN Y LAS COMUNICACIONES</c:v>
                </c:pt>
                <c:pt idx="2">
                  <c:v>GESTIÓN ESTRATÉGICA DEL TALENTO HUMANO</c:v>
                </c:pt>
                <c:pt idx="3">
                  <c:v>GESTIÓN DE COMUNICACIONES INTERNAS Y EXTERNAS</c:v>
                </c:pt>
                <c:pt idx="4">
                  <c:v>RELACIONES ESTRATÉGICAS</c:v>
                </c:pt>
                <c:pt idx="5">
                  <c:v>GESTIÓN A LA POLÍTICA DE ESPACIO URBANO Y TERRITORIAL</c:v>
                </c:pt>
                <c:pt idx="6">
                  <c:v>GESTIÓN A LA POLÍTICA DE AGUA Y SANEAMIENTO BÁSICO</c:v>
                </c:pt>
                <c:pt idx="7">
                  <c:v>GESTIÓN A LA POLÍTICA DE VIVIENDA</c:v>
                </c:pt>
                <c:pt idx="8">
                  <c:v>GESTIÓN DE RECURSOS FÍSICOS</c:v>
                </c:pt>
                <c:pt idx="9">
                  <c:v>GESTION DE CONTRATACIÓN</c:v>
                </c:pt>
                <c:pt idx="10">
                  <c:v>CONCEPTOS JURÍDICOS</c:v>
                </c:pt>
                <c:pt idx="11">
                  <c:v>PROCESOS JUDICIALES Y ACCIONES CONSTITUCIONALES</c:v>
                </c:pt>
                <c:pt idx="12">
                  <c:v>PROCESOS DISCIPLINARIOS</c:v>
                </c:pt>
                <c:pt idx="13">
                  <c:v>SERVICIO AL CIUDADANO</c:v>
                </c:pt>
                <c:pt idx="14">
                  <c:v>GESTIÓN DOCUMENTAL</c:v>
                </c:pt>
                <c:pt idx="15">
                  <c:v>SANEAMIENTO DE ACTIVOS DE LOS EXTINTOS ICT INURBE</c:v>
                </c:pt>
                <c:pt idx="16">
                  <c:v>GESTIÓN FINANCIERA</c:v>
                </c:pt>
                <c:pt idx="17">
                  <c:v>SEGUIMIENTO Y MEJORA CONTINUA</c:v>
                </c:pt>
                <c:pt idx="18">
                  <c:v>EVALUACIÓN INDEPENDIENTE Y ASESORÍA</c:v>
                </c:pt>
              </c:strCache>
            </c:strRef>
          </c:cat>
          <c:val>
            <c:numRef>
              <c:f>'3.REGR'!$J$14:$J$32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2D3A-457D-80CE-57D995BA7A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667776"/>
        <c:axId val="100669312"/>
      </c:barChart>
      <c:catAx>
        <c:axId val="100667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O"/>
          </a:p>
        </c:txPr>
        <c:crossAx val="100669312"/>
        <c:crosses val="autoZero"/>
        <c:auto val="1"/>
        <c:lblAlgn val="ctr"/>
        <c:lblOffset val="100"/>
        <c:noMultiLvlLbl val="0"/>
      </c:catAx>
      <c:valAx>
        <c:axId val="100669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667776"/>
        <c:crosses val="autoZero"/>
        <c:crossBetween val="between"/>
        <c:majorUnit val="1"/>
      </c:val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1050"/>
      </a:pPr>
      <a:endParaRPr lang="es-CO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12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ROL RELACION CON ENTES EXTERNOS DE CONTROL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5777879976978073E-2"/>
          <c:y val="0.11759103265570141"/>
          <c:w val="0.9684442400460439"/>
          <c:h val="0.397074800905652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'4. REEC'!$I$12</c:f>
              <c:strCache>
                <c:ptCount val="1"/>
                <c:pt idx="0">
                  <c:v>N° DE EVENTOS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REEC'!$D$13:$H$31</c:f>
              <c:strCache>
                <c:ptCount val="19"/>
                <c:pt idx="0">
                  <c:v>DIRECCIONAMIENTO ESTRATÉGICO</c:v>
                </c:pt>
                <c:pt idx="1">
                  <c:v>GESTIÓN DE TECNOLOGÍAS DE LA INFORMACIÓN Y LAS COMUNICACIONES</c:v>
                </c:pt>
                <c:pt idx="2">
                  <c:v>GESTIÓN ESTRATÉGICA DEL TALENTO HUMANO</c:v>
                </c:pt>
                <c:pt idx="3">
                  <c:v>GESTIÓN DE COMUNICACIONES INTERNAS Y EXTERNAS</c:v>
                </c:pt>
                <c:pt idx="4">
                  <c:v>RELACIONES ESTRATÉGICAS</c:v>
                </c:pt>
                <c:pt idx="5">
                  <c:v>GESTIÓN A LA POLÍTICA DE ESPACIO URBANO Y TERRITORIAL</c:v>
                </c:pt>
                <c:pt idx="6">
                  <c:v>GESTIÓN A LA POLÍTICA DE AGUA Y SANEAMIENTO BÁSICO</c:v>
                </c:pt>
                <c:pt idx="7">
                  <c:v>GESTIÓN A LA POLÍTICA DE VIVIENDA</c:v>
                </c:pt>
                <c:pt idx="8">
                  <c:v>GESTIÓN DE RECURSOS FÍSICOS</c:v>
                </c:pt>
                <c:pt idx="9">
                  <c:v>GESTION DE CONTRATACIÓN</c:v>
                </c:pt>
                <c:pt idx="10">
                  <c:v>CONCEPTOS JURÍDICOS</c:v>
                </c:pt>
                <c:pt idx="11">
                  <c:v>PROCESOS JUDICIALES Y ACCIONES CONSTITUCIONALES</c:v>
                </c:pt>
                <c:pt idx="12">
                  <c:v>PROCESOS DISCIPLINARIOS</c:v>
                </c:pt>
                <c:pt idx="13">
                  <c:v>SERVICIO AL CIUDADANO</c:v>
                </c:pt>
                <c:pt idx="14">
                  <c:v>GESTIÓN DOCUMENTAL</c:v>
                </c:pt>
                <c:pt idx="15">
                  <c:v>SANEAMIENTO DE ACTIVOS DE LOS EXTINTOS ICT INURBE</c:v>
                </c:pt>
                <c:pt idx="16">
                  <c:v>GESTIÓN FINANCIERA</c:v>
                </c:pt>
                <c:pt idx="17">
                  <c:v>SEGUIMIENTO Y MEJORA CONTINUA</c:v>
                </c:pt>
                <c:pt idx="18">
                  <c:v>EVALUACIÓN INDEPENDIENTE Y ASESORÍA</c:v>
                </c:pt>
              </c:strCache>
            </c:strRef>
          </c:cat>
          <c:val>
            <c:numRef>
              <c:f>'4. REEC'!$I$13:$I$31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E-4D24-8AD6-44B235EAF5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743424"/>
        <c:axId val="100758656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'4. REEC'!$J$12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'4. REEC'!$D$13:$H$31</c15:sqref>
                        </c15:formulaRef>
                      </c:ext>
                    </c:extLst>
                    <c:strCache>
                      <c:ptCount val="19"/>
                      <c:pt idx="0">
                        <c:v>DIRECCIONAMIENTO ESTRATÉGICO</c:v>
                      </c:pt>
                      <c:pt idx="1">
                        <c:v>GESTIÓN DE TECNOLOGÍAS DE LA INFORMACIÓN Y LAS COMUNICACIONES</c:v>
                      </c:pt>
                      <c:pt idx="2">
                        <c:v>GESTIÓN ESTRATÉGICA DEL TALENTO HUMANO</c:v>
                      </c:pt>
                      <c:pt idx="3">
                        <c:v>GESTIÓN DE COMUNICACIONES INTERNAS Y EXTERNAS</c:v>
                      </c:pt>
                      <c:pt idx="4">
                        <c:v>RELACIONES ESTRATÉGICAS</c:v>
                      </c:pt>
                      <c:pt idx="5">
                        <c:v>GESTIÓN A LA POLÍTICA DE ESPACIO URBANO Y TERRITORIAL</c:v>
                      </c:pt>
                      <c:pt idx="6">
                        <c:v>GESTIÓN A LA POLÍTICA DE AGUA Y SANEAMIENTO BÁSICO</c:v>
                      </c:pt>
                      <c:pt idx="7">
                        <c:v>GESTIÓN A LA POLÍTICA DE VIVIENDA</c:v>
                      </c:pt>
                      <c:pt idx="8">
                        <c:v>GESTIÓN DE RECURSOS FÍSICOS</c:v>
                      </c:pt>
                      <c:pt idx="9">
                        <c:v>GESTION DE CONTRATACIÓN</c:v>
                      </c:pt>
                      <c:pt idx="10">
                        <c:v>CONCEPTOS JURÍDICOS</c:v>
                      </c:pt>
                      <c:pt idx="11">
                        <c:v>PROCESOS JUDICIALES Y ACCIONES CONSTITUCIONALES</c:v>
                      </c:pt>
                      <c:pt idx="12">
                        <c:v>PROCESOS DISCIPLINARIOS</c:v>
                      </c:pt>
                      <c:pt idx="13">
                        <c:v>SERVICIO AL CIUDADANO</c:v>
                      </c:pt>
                      <c:pt idx="14">
                        <c:v>GESTIÓN DOCUMENTAL</c:v>
                      </c:pt>
                      <c:pt idx="15">
                        <c:v>SANEAMIENTO DE ACTIVOS DE LOS EXTINTOS ICT INURBE</c:v>
                      </c:pt>
                      <c:pt idx="16">
                        <c:v>GESTIÓN FINANCIERA</c:v>
                      </c:pt>
                      <c:pt idx="17">
                        <c:v>SEGUIMIENTO Y MEJORA CONTINUA</c:v>
                      </c:pt>
                      <c:pt idx="18">
                        <c:v>EVALUACIÓN INDEPENDIENTE Y ASESORÍA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'4. REEC'!$J$13:$J$31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E2F-4341-A2EF-BCC257B98DCC}"/>
                  </c:ext>
                </c:extLst>
              </c15:ser>
            </c15:filteredBarSeries>
          </c:ext>
        </c:extLst>
      </c:barChart>
      <c:catAx>
        <c:axId val="100743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O"/>
          </a:p>
        </c:txPr>
        <c:crossAx val="100758656"/>
        <c:crosses val="autoZero"/>
        <c:auto val="1"/>
        <c:lblAlgn val="l"/>
        <c:lblOffset val="100"/>
        <c:noMultiLvlLbl val="0"/>
      </c:catAx>
      <c:valAx>
        <c:axId val="100758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743424"/>
        <c:crosses val="autoZero"/>
        <c:crossBetween val="between"/>
        <c:majorUnit val="100"/>
        <c:minorUnit val="0.5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ROL DE EVALUACION Y SEGUIMIENTO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'5. RES'!$J$13</c:f>
              <c:strCache>
                <c:ptCount val="1"/>
                <c:pt idx="0">
                  <c:v>N° DE EVENTOS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RES'!$D$14:$I$32</c:f>
              <c:strCache>
                <c:ptCount val="19"/>
                <c:pt idx="0">
                  <c:v>DIRECCIONAMIENTO ESTRATÉGICO</c:v>
                </c:pt>
                <c:pt idx="1">
                  <c:v>GESTIÓN DE TECNOLOGÍAS DE LA INFORMACIÓN Y LAS COMUNICACIONES</c:v>
                </c:pt>
                <c:pt idx="2">
                  <c:v>GESTIÓN ESTRATÉGICA DEL TALENTO HUMANO</c:v>
                </c:pt>
                <c:pt idx="3">
                  <c:v>GESTIÓN DE COMUNICACIONES INTERNAS Y EXTERNAS</c:v>
                </c:pt>
                <c:pt idx="4">
                  <c:v>RELACIONES ESTRATÉGICAS</c:v>
                </c:pt>
                <c:pt idx="5">
                  <c:v>GESTIÓN A LA POLÍTICA DE ESPACIO URBANO Y TERRITORIAL</c:v>
                </c:pt>
                <c:pt idx="6">
                  <c:v>GESTIÓN A LA POLÍTICA DE AGUA Y SANEAMIENTO BÁSICO</c:v>
                </c:pt>
                <c:pt idx="7">
                  <c:v>GESTIÓN A LA POLÍTICA DE VIVIENDA</c:v>
                </c:pt>
                <c:pt idx="8">
                  <c:v>GESTIÓN DE RECURSOS FÍSICOS</c:v>
                </c:pt>
                <c:pt idx="9">
                  <c:v>GESTION DE CONTRATACIÓN</c:v>
                </c:pt>
                <c:pt idx="10">
                  <c:v>CONCEPTOS JURÍDICOS</c:v>
                </c:pt>
                <c:pt idx="11">
                  <c:v>PROCESOS JUDICIALES Y ACCIONES CONSTITUCIONALES</c:v>
                </c:pt>
                <c:pt idx="12">
                  <c:v>PROCESOS DISCIPLINARIOS</c:v>
                </c:pt>
                <c:pt idx="13">
                  <c:v>SERVICIO AL CIUDADANO</c:v>
                </c:pt>
                <c:pt idx="14">
                  <c:v>GESTIÓN DOCUMENTAL</c:v>
                </c:pt>
                <c:pt idx="15">
                  <c:v>SANEAMIENTO DE ACTIVOS DE LOS EXTINTOS ICT INURBE</c:v>
                </c:pt>
                <c:pt idx="16">
                  <c:v>GESTIÓN FINANCIERA</c:v>
                </c:pt>
                <c:pt idx="17">
                  <c:v>SEGUIMIENTO Y MEJORA CONTINUA</c:v>
                </c:pt>
                <c:pt idx="18">
                  <c:v>EVALUACIÓN INDEPENDIENTE Y ASESORÍA</c:v>
                </c:pt>
              </c:strCache>
            </c:strRef>
          </c:cat>
          <c:val>
            <c:numRef>
              <c:f>'5. RES'!$J$14:$J$32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D-4C8B-B2D6-C9023BBCE3A4}"/>
            </c:ext>
          </c:extLst>
        </c:ser>
        <c:ser>
          <c:idx val="0"/>
          <c:order val="1"/>
          <c:tx>
            <c:strRef>
              <c:f>'5. RES'!$K$13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 RES'!$D$14:$I$32</c:f>
              <c:strCache>
                <c:ptCount val="19"/>
                <c:pt idx="0">
                  <c:v>DIRECCIONAMIENTO ESTRATÉGICO</c:v>
                </c:pt>
                <c:pt idx="1">
                  <c:v>GESTIÓN DE TECNOLOGÍAS DE LA INFORMACIÓN Y LAS COMUNICACIONES</c:v>
                </c:pt>
                <c:pt idx="2">
                  <c:v>GESTIÓN ESTRATÉGICA DEL TALENTO HUMANO</c:v>
                </c:pt>
                <c:pt idx="3">
                  <c:v>GESTIÓN DE COMUNICACIONES INTERNAS Y EXTERNAS</c:v>
                </c:pt>
                <c:pt idx="4">
                  <c:v>RELACIONES ESTRATÉGICAS</c:v>
                </c:pt>
                <c:pt idx="5">
                  <c:v>GESTIÓN A LA POLÍTICA DE ESPACIO URBANO Y TERRITORIAL</c:v>
                </c:pt>
                <c:pt idx="6">
                  <c:v>GESTIÓN A LA POLÍTICA DE AGUA Y SANEAMIENTO BÁSICO</c:v>
                </c:pt>
                <c:pt idx="7">
                  <c:v>GESTIÓN A LA POLÍTICA DE VIVIENDA</c:v>
                </c:pt>
                <c:pt idx="8">
                  <c:v>GESTIÓN DE RECURSOS FÍSICOS</c:v>
                </c:pt>
                <c:pt idx="9">
                  <c:v>GESTION DE CONTRATACIÓN</c:v>
                </c:pt>
                <c:pt idx="10">
                  <c:v>CONCEPTOS JURÍDICOS</c:v>
                </c:pt>
                <c:pt idx="11">
                  <c:v>PROCESOS JUDICIALES Y ACCIONES CONSTITUCIONALES</c:v>
                </c:pt>
                <c:pt idx="12">
                  <c:v>PROCESOS DISCIPLINARIOS</c:v>
                </c:pt>
                <c:pt idx="13">
                  <c:v>SERVICIO AL CIUDADANO</c:v>
                </c:pt>
                <c:pt idx="14">
                  <c:v>GESTIÓN DOCUMENTAL</c:v>
                </c:pt>
                <c:pt idx="15">
                  <c:v>SANEAMIENTO DE ACTIVOS DE LOS EXTINTOS ICT INURBE</c:v>
                </c:pt>
                <c:pt idx="16">
                  <c:v>GESTIÓN FINANCIERA</c:v>
                </c:pt>
                <c:pt idx="17">
                  <c:v>SEGUIMIENTO Y MEJORA CONTINUA</c:v>
                </c:pt>
                <c:pt idx="18">
                  <c:v>EVALUACIÓN INDEPENDIENTE Y ASESORÍA</c:v>
                </c:pt>
              </c:strCache>
            </c:strRef>
          </c:cat>
          <c:val>
            <c:numRef>
              <c:f>'5. RES'!$K$14:$K$32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7757-41E9-8C3C-15F1C53D1E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878976"/>
        <c:axId val="100897152"/>
      </c:barChart>
      <c:catAx>
        <c:axId val="100878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 anchor="t" anchorCtr="1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CO"/>
          </a:p>
        </c:txPr>
        <c:crossAx val="100897152"/>
        <c:crosses val="autoZero"/>
        <c:auto val="1"/>
        <c:lblAlgn val="ctr"/>
        <c:lblOffset val="100"/>
        <c:noMultiLvlLbl val="0"/>
      </c:catAx>
      <c:valAx>
        <c:axId val="100897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878976"/>
        <c:crosses val="autoZero"/>
        <c:crossBetween val="between"/>
        <c:majorUnit val="2"/>
        <c:minorUnit val="0.5"/>
      </c:valAx>
    </c:plotArea>
    <c:legend>
      <c:legendPos val="t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s-CO" sz="2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RESUMEN POR ROLES</a:t>
            </a:r>
            <a:r>
              <a:rPr lang="es-CO" sz="2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-OCI</a:t>
            </a:r>
            <a:endParaRPr lang="es-CO" sz="2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29652210709980409"/>
          <c:y val="3.9371378229834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4632077786457068"/>
          <c:y val="0.16900752213978973"/>
          <c:w val="0.508532163486214"/>
          <c:h val="0.7823572459292383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A92-4138-BC5F-4C33D5E449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7F9-44BB-9DF9-B5F3E66137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92-4138-BC5F-4C33D5E449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A92-4138-BC5F-4C33D5E449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F9-44BB-9DF9-B5F3E66137C0}"/>
              </c:ext>
            </c:extLst>
          </c:dPt>
          <c:dLbls>
            <c:dLbl>
              <c:idx val="0"/>
              <c:layout>
                <c:manualLayout>
                  <c:x val="-0.14452179417123126"/>
                  <c:y val="0.204950180344254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92-4138-BC5F-4C33D5E4496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RESUMEN!$D$50:$D$54</c:f>
              <c:strCache>
                <c:ptCount val="5"/>
                <c:pt idx="0">
                  <c:v>ROL LIDERAZGO ESTRATEGICO</c:v>
                </c:pt>
                <c:pt idx="1">
                  <c:v>ROL ENFOQUE HACIA LA PREVENCION </c:v>
                </c:pt>
                <c:pt idx="2">
                  <c:v>ROL DE EVALUACION DE GESTION DEL RIESGO</c:v>
                </c:pt>
                <c:pt idx="3">
                  <c:v>ROL RELACION ENTES EXTERNOS DE CONTROL</c:v>
                </c:pt>
                <c:pt idx="4">
                  <c:v>ROL EVALUACION Y SEGUIMIENTO</c:v>
                </c:pt>
              </c:strCache>
            </c:strRef>
          </c:cat>
          <c:val>
            <c:numRef>
              <c:f>RESUMEN!$E$50:$E$54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92-4138-BC5F-4C33D5E4496E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29201688391895"/>
          <c:y val="0.36173634525288589"/>
          <c:w val="0.27861121351092821"/>
          <c:h val="0.4223751973811741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s-CO" sz="18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ORIGEN DE LA ACTIVIDAD</a:t>
            </a:r>
          </a:p>
        </c:rich>
      </c:tx>
      <c:layout>
        <c:manualLayout>
          <c:xMode val="edge"/>
          <c:yMode val="edge"/>
          <c:x val="0.29033444229082678"/>
          <c:y val="3.2359255438648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7948717289843905E-2"/>
          <c:y val="0.16379479791299181"/>
          <c:w val="0.9782934868383355"/>
          <c:h val="0.757194747390329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RESUMEN!$R$10</c:f>
              <c:strCache>
                <c:ptCount val="1"/>
                <c:pt idx="0">
                  <c:v>Por Solicitud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RESUMEN!$N$11:$Q$15</c15:sqref>
                  </c15:fullRef>
                </c:ext>
              </c:extLst>
              <c:f>RESUMEN!$N$11:$Q$15</c:f>
              <c:strCache>
                <c:ptCount val="5"/>
                <c:pt idx="0">
                  <c:v>ROL LIDERAZGO ESTRATEGICO</c:v>
                </c:pt>
                <c:pt idx="1">
                  <c:v>ROL ENFOQUE HACIA LA PREVENCION </c:v>
                </c:pt>
                <c:pt idx="2">
                  <c:v>ROL DE EVALUACION DE GESTION DEL RIESGO</c:v>
                </c:pt>
                <c:pt idx="3">
                  <c:v>ROL RELACION ENTES EXTERNOS DE CONTROL</c:v>
                </c:pt>
                <c:pt idx="4">
                  <c:v>ROL EVALUACION Y SEGUIMIENTO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RESUMEN!$R$11:$R$16</c15:sqref>
                  </c15:fullRef>
                </c:ext>
              </c:extLst>
              <c:f>RESUMEN!$R$11:$R$15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2C-4D97-848D-9201DCE795EF}"/>
            </c:ext>
          </c:extLst>
        </c:ser>
        <c:ser>
          <c:idx val="0"/>
          <c:order val="1"/>
          <c:tx>
            <c:strRef>
              <c:f>RESUMEN!$S$10</c:f>
              <c:strCache>
                <c:ptCount val="1"/>
                <c:pt idx="0">
                  <c:v>Planificado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RESUMEN!$N$11:$Q$15</c15:sqref>
                  </c15:fullRef>
                </c:ext>
              </c:extLst>
              <c:f>RESUMEN!$N$11:$Q$15</c:f>
              <c:strCache>
                <c:ptCount val="5"/>
                <c:pt idx="0">
                  <c:v>ROL LIDERAZGO ESTRATEGICO</c:v>
                </c:pt>
                <c:pt idx="1">
                  <c:v>ROL ENFOQUE HACIA LA PREVENCION </c:v>
                </c:pt>
                <c:pt idx="2">
                  <c:v>ROL DE EVALUACION DE GESTION DEL RIESGO</c:v>
                </c:pt>
                <c:pt idx="3">
                  <c:v>ROL RELACION ENTES EXTERNOS DE CONTROL</c:v>
                </c:pt>
                <c:pt idx="4">
                  <c:v>ROL EVALUACION Y SEGUIMIENTO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RESUMEN!$S$11:$S$16</c15:sqref>
                  </c15:fullRef>
                </c:ext>
              </c:extLst>
              <c:f>RESUMEN!$S$11:$S$15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2C-4D97-848D-9201DCE795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420224"/>
        <c:axId val="100430208"/>
      </c:barChart>
      <c:catAx>
        <c:axId val="10042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0430208"/>
        <c:crosses val="autoZero"/>
        <c:auto val="1"/>
        <c:lblAlgn val="ctr"/>
        <c:lblOffset val="100"/>
        <c:noMultiLvlLbl val="0"/>
      </c:catAx>
      <c:valAx>
        <c:axId val="100430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42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189412029829045"/>
          <c:y val="0.11679379837963486"/>
          <c:w val="0.35839900895258536"/>
          <c:h val="5.944109299930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170962</xdr:rowOff>
    </xdr:from>
    <xdr:to>
      <xdr:col>1</xdr:col>
      <xdr:colOff>1851347</xdr:colOff>
      <xdr:row>2</xdr:row>
      <xdr:rowOff>123825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70962"/>
          <a:ext cx="2501000" cy="56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31</xdr:row>
      <xdr:rowOff>168730</xdr:rowOff>
    </xdr:from>
    <xdr:to>
      <xdr:col>11</xdr:col>
      <xdr:colOff>449035</xdr:colOff>
      <xdr:row>60</xdr:row>
      <xdr:rowOff>44230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33616</xdr:rowOff>
    </xdr:from>
    <xdr:to>
      <xdr:col>11</xdr:col>
      <xdr:colOff>0</xdr:colOff>
      <xdr:row>60</xdr:row>
      <xdr:rowOff>86009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136871</xdr:colOff>
      <xdr:row>33</xdr:row>
      <xdr:rowOff>133805</xdr:rowOff>
    </xdr:from>
    <xdr:to>
      <xdr:col>13</xdr:col>
      <xdr:colOff>612322</xdr:colOff>
      <xdr:row>60</xdr:row>
      <xdr:rowOff>54430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112940</xdr:colOff>
      <xdr:row>32</xdr:row>
      <xdr:rowOff>168727</xdr:rowOff>
    </xdr:from>
    <xdr:to>
      <xdr:col>12</xdr:col>
      <xdr:colOff>693965</xdr:colOff>
      <xdr:row>62</xdr:row>
      <xdr:rowOff>176893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72838</xdr:colOff>
      <xdr:row>35</xdr:row>
      <xdr:rowOff>54428</xdr:rowOff>
    </xdr:from>
    <xdr:to>
      <xdr:col>14</xdr:col>
      <xdr:colOff>666750</xdr:colOff>
      <xdr:row>63</xdr:row>
      <xdr:rowOff>112145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16</xdr:row>
      <xdr:rowOff>108856</xdr:rowOff>
    </xdr:from>
    <xdr:to>
      <xdr:col>10</xdr:col>
      <xdr:colOff>734786</xdr:colOff>
      <xdr:row>43</xdr:row>
      <xdr:rowOff>190499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816428</xdr:colOff>
      <xdr:row>16</xdr:row>
      <xdr:rowOff>166007</xdr:rowOff>
    </xdr:from>
    <xdr:to>
      <xdr:col>20</xdr:col>
      <xdr:colOff>68036</xdr:colOff>
      <xdr:row>43</xdr:row>
      <xdr:rowOff>176893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9"/>
  <sheetViews>
    <sheetView tabSelected="1" topLeftCell="I1" zoomScale="78" zoomScaleNormal="100" zoomScaleSheetLayoutView="70" workbookViewId="0">
      <selection activeCell="O8" sqref="O8"/>
    </sheetView>
  </sheetViews>
  <sheetFormatPr baseColWidth="10" defaultColWidth="9.140625" defaultRowHeight="15" x14ac:dyDescent="0.2"/>
  <cols>
    <col min="1" max="1" width="11.140625" style="88" customWidth="1"/>
    <col min="2" max="2" width="30" style="96" customWidth="1"/>
    <col min="3" max="3" width="38.42578125" style="100" customWidth="1"/>
    <col min="4" max="4" width="38.42578125" style="97" customWidth="1"/>
    <col min="5" max="9" width="28.42578125" style="88" customWidth="1"/>
    <col min="10" max="10" width="35.7109375" style="98" customWidth="1"/>
    <col min="11" max="11" width="35.7109375" style="97" customWidth="1"/>
    <col min="12" max="12" width="35.7109375" style="98" customWidth="1"/>
    <col min="13" max="13" width="28" style="98" customWidth="1"/>
    <col min="14" max="15" width="28" style="75" customWidth="1"/>
    <col min="16" max="16" width="28" style="94" customWidth="1"/>
    <col min="17" max="16384" width="9.140625" style="75"/>
  </cols>
  <sheetData>
    <row r="1" spans="1:16" ht="24" customHeight="1" x14ac:dyDescent="0.2">
      <c r="A1" s="105"/>
      <c r="B1" s="106"/>
      <c r="C1" s="119" t="s">
        <v>72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  <c r="O1" s="243" t="s">
        <v>69</v>
      </c>
      <c r="P1" s="244"/>
    </row>
    <row r="2" spans="1:16" ht="24" customHeight="1" x14ac:dyDescent="0.2">
      <c r="A2" s="107"/>
      <c r="B2" s="108"/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  <c r="O2" s="245" t="s">
        <v>73</v>
      </c>
      <c r="P2" s="246"/>
    </row>
    <row r="3" spans="1:16" ht="24" customHeight="1" thickBot="1" x14ac:dyDescent="0.25">
      <c r="A3" s="109"/>
      <c r="B3" s="110"/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  <c r="O3" s="247" t="s">
        <v>70</v>
      </c>
      <c r="P3" s="248"/>
    </row>
    <row r="4" spans="1:16" s="76" customFormat="1" ht="35.25" customHeight="1" x14ac:dyDescent="0.2">
      <c r="A4" s="115" t="s">
        <v>1</v>
      </c>
      <c r="B4" s="117" t="s">
        <v>4</v>
      </c>
      <c r="C4" s="129" t="s">
        <v>2</v>
      </c>
      <c r="D4" s="111" t="s">
        <v>3</v>
      </c>
      <c r="E4" s="128" t="s">
        <v>5</v>
      </c>
      <c r="F4" s="128"/>
      <c r="G4" s="128"/>
      <c r="H4" s="128"/>
      <c r="I4" s="128"/>
      <c r="J4" s="111" t="s">
        <v>27</v>
      </c>
      <c r="K4" s="111" t="s">
        <v>28</v>
      </c>
      <c r="L4" s="113" t="s">
        <v>29</v>
      </c>
      <c r="M4" s="111" t="s">
        <v>30</v>
      </c>
      <c r="N4" s="111" t="s">
        <v>31</v>
      </c>
      <c r="O4" s="133" t="s">
        <v>32</v>
      </c>
      <c r="P4" s="131" t="s">
        <v>44</v>
      </c>
    </row>
    <row r="5" spans="1:16" s="76" customFormat="1" ht="64.5" customHeight="1" thickBot="1" x14ac:dyDescent="0.25">
      <c r="A5" s="116"/>
      <c r="B5" s="118"/>
      <c r="C5" s="130"/>
      <c r="D5" s="112"/>
      <c r="E5" s="77" t="s">
        <v>37</v>
      </c>
      <c r="F5" s="77" t="s">
        <v>38</v>
      </c>
      <c r="G5" s="77" t="s">
        <v>39</v>
      </c>
      <c r="H5" s="77" t="s">
        <v>40</v>
      </c>
      <c r="I5" s="77" t="s">
        <v>41</v>
      </c>
      <c r="J5" s="112"/>
      <c r="K5" s="112"/>
      <c r="L5" s="114"/>
      <c r="M5" s="112"/>
      <c r="N5" s="112"/>
      <c r="O5" s="134"/>
      <c r="P5" s="132"/>
    </row>
    <row r="6" spans="1:16" s="88" customFormat="1" ht="34.5" customHeight="1" x14ac:dyDescent="0.25">
      <c r="A6" s="78"/>
      <c r="B6" s="79"/>
      <c r="C6" s="80"/>
      <c r="D6" s="81"/>
      <c r="E6" s="82"/>
      <c r="F6" s="82"/>
      <c r="G6" s="82"/>
      <c r="H6" s="82"/>
      <c r="I6" s="82"/>
      <c r="J6" s="80"/>
      <c r="K6" s="83"/>
      <c r="L6" s="84"/>
      <c r="M6" s="85"/>
      <c r="N6" s="86"/>
      <c r="O6" s="87"/>
      <c r="P6" s="87"/>
    </row>
    <row r="7" spans="1:16" s="88" customFormat="1" ht="34.5" customHeight="1" x14ac:dyDescent="0.25">
      <c r="A7" s="89"/>
      <c r="B7" s="90"/>
      <c r="C7" s="91"/>
      <c r="D7" s="82"/>
      <c r="E7" s="82"/>
      <c r="F7" s="82"/>
      <c r="G7" s="82"/>
      <c r="H7" s="82"/>
      <c r="I7" s="82"/>
      <c r="J7" s="91"/>
      <c r="K7" s="82"/>
      <c r="L7" s="84"/>
      <c r="M7" s="92"/>
      <c r="N7" s="93"/>
      <c r="O7" s="94"/>
      <c r="P7" s="94"/>
    </row>
    <row r="8" spans="1:16" s="88" customFormat="1" ht="34.5" customHeight="1" x14ac:dyDescent="0.25">
      <c r="A8" s="89"/>
      <c r="B8" s="90"/>
      <c r="C8" s="91"/>
      <c r="D8" s="82"/>
      <c r="E8" s="82"/>
      <c r="F8" s="82"/>
      <c r="G8" s="82"/>
      <c r="H8" s="82"/>
      <c r="I8" s="82"/>
      <c r="J8" s="91"/>
      <c r="K8" s="82"/>
      <c r="L8" s="84"/>
      <c r="M8" s="92"/>
      <c r="N8" s="95"/>
      <c r="O8" s="94"/>
      <c r="P8" s="94"/>
    </row>
    <row r="9" spans="1:16" s="88" customFormat="1" ht="34.5" customHeight="1" x14ac:dyDescent="0.25">
      <c r="A9" s="89"/>
      <c r="B9" s="90"/>
      <c r="C9" s="91"/>
      <c r="D9" s="82"/>
      <c r="E9" s="82"/>
      <c r="F9" s="82"/>
      <c r="G9" s="82"/>
      <c r="H9" s="82"/>
      <c r="I9" s="82"/>
      <c r="J9" s="91"/>
      <c r="K9" s="82"/>
      <c r="L9" s="84"/>
      <c r="M9" s="92"/>
      <c r="N9" s="95"/>
      <c r="O9" s="94"/>
      <c r="P9" s="94"/>
    </row>
    <row r="10" spans="1:16" s="88" customFormat="1" ht="34.5" customHeight="1" x14ac:dyDescent="0.25">
      <c r="A10" s="89"/>
      <c r="B10" s="90"/>
      <c r="C10" s="91"/>
      <c r="D10" s="82"/>
      <c r="E10" s="82"/>
      <c r="F10" s="82"/>
      <c r="G10" s="82"/>
      <c r="H10" s="82"/>
      <c r="I10" s="82"/>
      <c r="J10" s="91"/>
      <c r="K10" s="82"/>
      <c r="L10" s="84"/>
      <c r="M10" s="92"/>
      <c r="N10" s="92"/>
      <c r="O10" s="94"/>
      <c r="P10" s="94"/>
    </row>
    <row r="11" spans="1:16" s="88" customFormat="1" ht="34.5" customHeight="1" x14ac:dyDescent="0.25">
      <c r="A11" s="89"/>
      <c r="B11" s="90"/>
      <c r="C11" s="91"/>
      <c r="D11" s="82"/>
      <c r="E11" s="82"/>
      <c r="F11" s="82"/>
      <c r="G11" s="82"/>
      <c r="H11" s="82"/>
      <c r="I11" s="82"/>
      <c r="J11" s="91"/>
      <c r="K11" s="82"/>
      <c r="L11" s="84"/>
      <c r="M11" s="92"/>
      <c r="N11" s="86"/>
      <c r="O11" s="94"/>
      <c r="P11" s="94"/>
    </row>
    <row r="12" spans="1:16" s="88" customFormat="1" ht="34.5" customHeight="1" x14ac:dyDescent="0.25">
      <c r="A12" s="89"/>
      <c r="B12" s="90"/>
      <c r="C12" s="91"/>
      <c r="D12" s="82"/>
      <c r="E12" s="82"/>
      <c r="F12" s="82"/>
      <c r="G12" s="82"/>
      <c r="H12" s="82"/>
      <c r="I12" s="82"/>
      <c r="J12" s="91"/>
      <c r="K12" s="82"/>
      <c r="L12" s="84"/>
      <c r="M12" s="92"/>
      <c r="N12" s="86"/>
      <c r="O12" s="94"/>
      <c r="P12" s="94"/>
    </row>
    <row r="13" spans="1:16" s="88" customFormat="1" ht="34.5" customHeight="1" x14ac:dyDescent="0.25">
      <c r="A13" s="89"/>
      <c r="B13" s="90"/>
      <c r="C13" s="91"/>
      <c r="D13" s="82"/>
      <c r="E13" s="82"/>
      <c r="F13" s="82"/>
      <c r="G13" s="82"/>
      <c r="H13" s="82"/>
      <c r="I13" s="82"/>
      <c r="J13" s="91"/>
      <c r="K13" s="82"/>
      <c r="L13" s="84"/>
      <c r="M13" s="92"/>
      <c r="N13" s="92"/>
      <c r="O13" s="94"/>
      <c r="P13" s="94"/>
    </row>
    <row r="14" spans="1:16" s="88" customFormat="1" ht="34.5" customHeight="1" x14ac:dyDescent="0.25">
      <c r="A14" s="89"/>
      <c r="B14" s="90"/>
      <c r="C14" s="91"/>
      <c r="D14" s="82"/>
      <c r="E14" s="82"/>
      <c r="F14" s="82"/>
      <c r="G14" s="82"/>
      <c r="H14" s="82"/>
      <c r="I14" s="82"/>
      <c r="J14" s="91"/>
      <c r="K14" s="91"/>
      <c r="L14" s="84"/>
      <c r="M14" s="92"/>
      <c r="N14" s="86"/>
      <c r="O14" s="94"/>
      <c r="P14" s="94"/>
    </row>
    <row r="15" spans="1:16" s="88" customFormat="1" ht="34.5" customHeight="1" x14ac:dyDescent="0.25">
      <c r="A15" s="89"/>
      <c r="B15" s="90"/>
      <c r="C15" s="91"/>
      <c r="D15" s="82"/>
      <c r="E15" s="82"/>
      <c r="F15" s="82"/>
      <c r="G15" s="82"/>
      <c r="H15" s="82"/>
      <c r="I15" s="82"/>
      <c r="J15" s="91"/>
      <c r="K15" s="91"/>
      <c r="L15" s="84"/>
      <c r="M15" s="92"/>
      <c r="N15" s="86"/>
      <c r="O15" s="94"/>
      <c r="P15" s="94"/>
    </row>
    <row r="16" spans="1:16" s="88" customFormat="1" ht="30" customHeight="1" x14ac:dyDescent="0.25">
      <c r="B16" s="96"/>
      <c r="D16" s="97"/>
      <c r="J16" s="98"/>
      <c r="K16" s="97"/>
      <c r="L16" s="98"/>
      <c r="M16" s="98"/>
      <c r="P16" s="99" t="s">
        <v>55</v>
      </c>
    </row>
    <row r="17" spans="2:13" s="88" customFormat="1" ht="30" customHeight="1" x14ac:dyDescent="0.25">
      <c r="B17" s="103"/>
      <c r="C17" s="104"/>
      <c r="D17" s="104"/>
      <c r="J17" s="98"/>
      <c r="K17" s="97"/>
      <c r="L17" s="98"/>
      <c r="M17" s="98"/>
    </row>
    <row r="18" spans="2:13" s="88" customFormat="1" x14ac:dyDescent="0.25">
      <c r="B18" s="96"/>
      <c r="D18" s="97"/>
      <c r="J18" s="98"/>
      <c r="M18" s="98"/>
    </row>
    <row r="19" spans="2:13" s="88" customFormat="1" ht="7.5" hidden="1" customHeight="1" x14ac:dyDescent="0.25">
      <c r="B19" s="97"/>
      <c r="C19" s="98"/>
      <c r="D19" s="97"/>
      <c r="J19" s="98"/>
      <c r="M19" s="98"/>
    </row>
    <row r="20" spans="2:13" s="88" customFormat="1" ht="30" hidden="1" x14ac:dyDescent="0.25">
      <c r="B20" s="101" t="s">
        <v>58</v>
      </c>
      <c r="C20" s="101" t="s">
        <v>13</v>
      </c>
      <c r="D20" s="97"/>
      <c r="J20" s="98"/>
      <c r="M20" s="98"/>
    </row>
    <row r="21" spans="2:13" s="88" customFormat="1" ht="60" hidden="1" x14ac:dyDescent="0.25">
      <c r="B21" s="101" t="s">
        <v>60</v>
      </c>
      <c r="C21" s="101" t="s">
        <v>14</v>
      </c>
      <c r="D21" s="97"/>
      <c r="J21" s="98"/>
      <c r="M21" s="98"/>
    </row>
    <row r="22" spans="2:13" s="88" customFormat="1" ht="15" hidden="1" customHeight="1" x14ac:dyDescent="0.25">
      <c r="B22" s="101" t="s">
        <v>64</v>
      </c>
      <c r="C22" s="102"/>
      <c r="D22" s="97"/>
      <c r="J22" s="98"/>
      <c r="M22" s="98"/>
    </row>
    <row r="23" spans="2:13" s="88" customFormat="1" ht="15" hidden="1" customHeight="1" x14ac:dyDescent="0.25">
      <c r="B23" s="101" t="s">
        <v>20</v>
      </c>
      <c r="C23" s="102"/>
      <c r="D23" s="97"/>
      <c r="J23" s="98"/>
      <c r="M23" s="98"/>
    </row>
    <row r="24" spans="2:13" s="88" customFormat="1" ht="15" hidden="1" customHeight="1" x14ac:dyDescent="0.25">
      <c r="B24" s="101" t="s">
        <v>61</v>
      </c>
      <c r="C24" s="102"/>
      <c r="D24" s="97"/>
      <c r="J24" s="98"/>
      <c r="M24" s="98"/>
    </row>
    <row r="25" spans="2:13" s="88" customFormat="1" ht="15" hidden="1" customHeight="1" x14ac:dyDescent="0.25">
      <c r="B25" s="101" t="s">
        <v>62</v>
      </c>
      <c r="C25" s="102"/>
      <c r="D25" s="97"/>
      <c r="J25" s="98"/>
      <c r="M25" s="98"/>
    </row>
    <row r="26" spans="2:13" s="88" customFormat="1" ht="15" hidden="1" customHeight="1" x14ac:dyDescent="0.25">
      <c r="B26" s="101" t="s">
        <v>68</v>
      </c>
      <c r="C26" s="102"/>
      <c r="D26" s="97"/>
      <c r="J26" s="98"/>
      <c r="M26" s="98"/>
    </row>
    <row r="27" spans="2:13" s="88" customFormat="1" ht="15" hidden="1" customHeight="1" x14ac:dyDescent="0.25">
      <c r="B27" s="101" t="s">
        <v>63</v>
      </c>
      <c r="C27" s="102"/>
      <c r="D27" s="97"/>
      <c r="J27" s="98"/>
      <c r="M27" s="98"/>
    </row>
    <row r="28" spans="2:13" s="88" customFormat="1" ht="15" hidden="1" customHeight="1" x14ac:dyDescent="0.25">
      <c r="B28" s="101" t="s">
        <v>18</v>
      </c>
      <c r="C28" s="102" t="s">
        <v>48</v>
      </c>
      <c r="D28" s="97"/>
      <c r="J28" s="98"/>
      <c r="M28" s="98"/>
    </row>
    <row r="29" spans="2:13" s="88" customFormat="1" ht="15" hidden="1" customHeight="1" x14ac:dyDescent="0.25">
      <c r="B29" s="101" t="s">
        <v>22</v>
      </c>
      <c r="C29" s="102" t="s">
        <v>49</v>
      </c>
      <c r="D29" s="97"/>
      <c r="J29" s="98"/>
      <c r="M29" s="98"/>
    </row>
    <row r="30" spans="2:13" s="88" customFormat="1" ht="15" hidden="1" customHeight="1" x14ac:dyDescent="0.25">
      <c r="B30" s="101" t="s">
        <v>16</v>
      </c>
      <c r="C30" s="102"/>
      <c r="D30" s="97"/>
      <c r="J30" s="98"/>
      <c r="M30" s="98"/>
    </row>
    <row r="31" spans="2:13" s="88" customFormat="1" ht="15" hidden="1" customHeight="1" x14ac:dyDescent="0.25">
      <c r="B31" s="101" t="s">
        <v>21</v>
      </c>
      <c r="C31" s="102"/>
      <c r="D31" s="97"/>
      <c r="J31" s="98"/>
      <c r="M31" s="98"/>
    </row>
    <row r="32" spans="2:13" s="88" customFormat="1" ht="15" hidden="1" customHeight="1" x14ac:dyDescent="0.25">
      <c r="B32" s="101" t="s">
        <v>17</v>
      </c>
      <c r="C32" s="102" t="s">
        <v>53</v>
      </c>
      <c r="D32" s="97"/>
      <c r="J32" s="98"/>
      <c r="M32" s="98"/>
    </row>
    <row r="33" spans="2:13" s="88" customFormat="1" ht="15" hidden="1" customHeight="1" x14ac:dyDescent="0.25">
      <c r="B33" s="101" t="s">
        <v>66</v>
      </c>
      <c r="C33" s="102" t="s">
        <v>54</v>
      </c>
      <c r="D33" s="97"/>
      <c r="J33" s="98"/>
      <c r="M33" s="98"/>
    </row>
    <row r="34" spans="2:13" s="88" customFormat="1" ht="15" hidden="1" customHeight="1" x14ac:dyDescent="0.25">
      <c r="B34" s="101" t="s">
        <v>19</v>
      </c>
      <c r="C34" s="102"/>
      <c r="D34" s="97"/>
      <c r="J34" s="98"/>
      <c r="M34" s="98"/>
    </row>
    <row r="35" spans="2:13" s="88" customFormat="1" ht="15" hidden="1" customHeight="1" x14ac:dyDescent="0.25">
      <c r="B35" s="101" t="s">
        <v>23</v>
      </c>
      <c r="C35" s="102"/>
      <c r="D35" s="97"/>
      <c r="J35" s="98"/>
      <c r="M35" s="98"/>
    </row>
    <row r="36" spans="2:13" s="88" customFormat="1" ht="15" hidden="1" customHeight="1" x14ac:dyDescent="0.25">
      <c r="B36" s="101" t="s">
        <v>65</v>
      </c>
      <c r="C36" s="102"/>
      <c r="D36" s="97"/>
      <c r="J36" s="98"/>
      <c r="M36" s="98"/>
    </row>
    <row r="37" spans="2:13" s="88" customFormat="1" ht="15" hidden="1" customHeight="1" x14ac:dyDescent="0.25">
      <c r="B37" s="101" t="s">
        <v>59</v>
      </c>
      <c r="C37" s="102"/>
      <c r="D37" s="97"/>
      <c r="J37" s="98"/>
      <c r="M37" s="98"/>
    </row>
    <row r="38" spans="2:13" s="88" customFormat="1" ht="45" hidden="1" x14ac:dyDescent="0.25">
      <c r="B38" s="101" t="s">
        <v>67</v>
      </c>
      <c r="C38" s="102"/>
      <c r="D38" s="97"/>
      <c r="J38" s="98"/>
      <c r="M38" s="98"/>
    </row>
    <row r="39" spans="2:13" s="88" customFormat="1" ht="15" customHeight="1" x14ac:dyDescent="0.25">
      <c r="B39" s="101"/>
      <c r="C39" s="102"/>
      <c r="D39" s="97"/>
      <c r="J39" s="98"/>
      <c r="M39" s="98"/>
    </row>
    <row r="40" spans="2:13" s="88" customFormat="1" x14ac:dyDescent="0.25">
      <c r="B40" s="97"/>
      <c r="C40" s="102"/>
      <c r="D40" s="97"/>
      <c r="J40" s="98"/>
      <c r="M40" s="98"/>
    </row>
    <row r="41" spans="2:13" s="88" customFormat="1" x14ac:dyDescent="0.25">
      <c r="B41" s="96"/>
      <c r="C41" s="98"/>
      <c r="D41" s="97"/>
      <c r="J41" s="98"/>
      <c r="K41" s="97"/>
      <c r="L41" s="98"/>
      <c r="M41" s="98"/>
    </row>
    <row r="42" spans="2:13" s="88" customFormat="1" x14ac:dyDescent="0.25">
      <c r="B42" s="96"/>
      <c r="D42" s="97"/>
      <c r="J42" s="98"/>
      <c r="K42" s="97"/>
      <c r="L42" s="98"/>
      <c r="M42" s="98"/>
    </row>
    <row r="43" spans="2:13" s="88" customFormat="1" x14ac:dyDescent="0.25">
      <c r="B43" s="96"/>
      <c r="D43" s="97"/>
      <c r="J43" s="98"/>
      <c r="K43" s="97"/>
      <c r="L43" s="98"/>
      <c r="M43" s="98"/>
    </row>
    <row r="44" spans="2:13" s="88" customFormat="1" x14ac:dyDescent="0.25">
      <c r="B44" s="96"/>
      <c r="D44" s="97"/>
      <c r="J44" s="98"/>
      <c r="K44" s="97"/>
      <c r="L44" s="98"/>
      <c r="M44" s="98"/>
    </row>
    <row r="45" spans="2:13" s="88" customFormat="1" x14ac:dyDescent="0.25">
      <c r="B45" s="96"/>
      <c r="D45" s="97"/>
      <c r="J45" s="98"/>
      <c r="K45" s="97"/>
      <c r="L45" s="98"/>
      <c r="M45" s="98"/>
    </row>
    <row r="46" spans="2:13" s="88" customFormat="1" x14ac:dyDescent="0.25">
      <c r="B46" s="96"/>
      <c r="D46" s="97"/>
      <c r="J46" s="98"/>
      <c r="K46" s="97"/>
      <c r="L46" s="98"/>
      <c r="M46" s="98"/>
    </row>
    <row r="47" spans="2:13" s="88" customFormat="1" x14ac:dyDescent="0.25">
      <c r="B47" s="96"/>
      <c r="D47" s="97"/>
      <c r="J47" s="98"/>
      <c r="K47" s="97"/>
      <c r="L47" s="98"/>
      <c r="M47" s="98"/>
    </row>
    <row r="48" spans="2:13" s="88" customFormat="1" x14ac:dyDescent="0.25">
      <c r="B48" s="96"/>
      <c r="D48" s="97"/>
      <c r="J48" s="98"/>
      <c r="K48" s="97"/>
      <c r="L48" s="98"/>
      <c r="M48" s="98"/>
    </row>
    <row r="49" spans="2:13" s="88" customFormat="1" x14ac:dyDescent="0.25">
      <c r="B49" s="96"/>
      <c r="D49" s="97"/>
      <c r="J49" s="98"/>
      <c r="K49" s="97"/>
      <c r="L49" s="98"/>
      <c r="M49" s="98"/>
    </row>
    <row r="50" spans="2:13" s="88" customFormat="1" x14ac:dyDescent="0.25">
      <c r="B50" s="96"/>
      <c r="D50" s="97"/>
      <c r="J50" s="98"/>
      <c r="K50" s="97"/>
      <c r="L50" s="98"/>
      <c r="M50" s="98"/>
    </row>
    <row r="51" spans="2:13" s="88" customFormat="1" x14ac:dyDescent="0.25">
      <c r="B51" s="96"/>
      <c r="D51" s="97"/>
      <c r="J51" s="98"/>
      <c r="K51" s="97"/>
      <c r="L51" s="98"/>
      <c r="M51" s="98"/>
    </row>
    <row r="52" spans="2:13" s="88" customFormat="1" x14ac:dyDescent="0.25">
      <c r="B52" s="96"/>
      <c r="D52" s="97"/>
      <c r="J52" s="98"/>
      <c r="K52" s="97"/>
      <c r="L52" s="98"/>
      <c r="M52" s="98"/>
    </row>
    <row r="53" spans="2:13" s="88" customFormat="1" x14ac:dyDescent="0.25">
      <c r="B53" s="96"/>
      <c r="D53" s="97"/>
      <c r="J53" s="98"/>
      <c r="K53" s="97"/>
      <c r="L53" s="98"/>
      <c r="M53" s="98"/>
    </row>
    <row r="54" spans="2:13" s="88" customFormat="1" x14ac:dyDescent="0.25">
      <c r="B54" s="96"/>
      <c r="D54" s="97"/>
      <c r="J54" s="98"/>
      <c r="K54" s="97"/>
      <c r="L54" s="98"/>
      <c r="M54" s="98"/>
    </row>
    <row r="55" spans="2:13" s="88" customFormat="1" x14ac:dyDescent="0.25">
      <c r="B55" s="96"/>
      <c r="D55" s="97"/>
      <c r="J55" s="98"/>
      <c r="K55" s="97"/>
      <c r="L55" s="98"/>
      <c r="M55" s="98"/>
    </row>
    <row r="56" spans="2:13" s="88" customFormat="1" x14ac:dyDescent="0.25">
      <c r="B56" s="96"/>
      <c r="D56" s="97"/>
      <c r="J56" s="98"/>
      <c r="K56" s="97"/>
      <c r="L56" s="98"/>
      <c r="M56" s="98"/>
    </row>
    <row r="57" spans="2:13" s="88" customFormat="1" x14ac:dyDescent="0.25">
      <c r="B57" s="96"/>
      <c r="D57" s="97"/>
      <c r="J57" s="98"/>
      <c r="K57" s="97"/>
      <c r="L57" s="98"/>
      <c r="M57" s="98"/>
    </row>
    <row r="58" spans="2:13" s="88" customFormat="1" x14ac:dyDescent="0.25">
      <c r="B58" s="96"/>
      <c r="D58" s="97"/>
      <c r="J58" s="98"/>
      <c r="K58" s="97"/>
      <c r="L58" s="98"/>
      <c r="M58" s="98"/>
    </row>
    <row r="59" spans="2:13" s="88" customFormat="1" x14ac:dyDescent="0.25">
      <c r="B59" s="96"/>
      <c r="D59" s="97"/>
      <c r="J59" s="98"/>
      <c r="K59" s="97"/>
      <c r="L59" s="98"/>
      <c r="M59" s="98"/>
    </row>
    <row r="60" spans="2:13" s="88" customFormat="1" x14ac:dyDescent="0.25">
      <c r="B60" s="96"/>
      <c r="D60" s="97"/>
      <c r="J60" s="98"/>
      <c r="K60" s="97"/>
      <c r="L60" s="98"/>
      <c r="M60" s="98"/>
    </row>
    <row r="61" spans="2:13" s="88" customFormat="1" x14ac:dyDescent="0.25">
      <c r="B61" s="96"/>
      <c r="D61" s="97"/>
      <c r="J61" s="98"/>
      <c r="K61" s="97"/>
      <c r="L61" s="98"/>
      <c r="M61" s="98"/>
    </row>
    <row r="62" spans="2:13" s="88" customFormat="1" x14ac:dyDescent="0.25">
      <c r="B62" s="96"/>
      <c r="D62" s="97"/>
      <c r="J62" s="98"/>
      <c r="K62" s="97"/>
      <c r="L62" s="98"/>
      <c r="M62" s="98"/>
    </row>
    <row r="63" spans="2:13" s="88" customFormat="1" x14ac:dyDescent="0.25">
      <c r="B63" s="96"/>
      <c r="D63" s="97"/>
      <c r="J63" s="98"/>
      <c r="K63" s="97"/>
      <c r="L63" s="98"/>
      <c r="M63" s="98"/>
    </row>
    <row r="64" spans="2:13" s="88" customFormat="1" x14ac:dyDescent="0.25">
      <c r="B64" s="96"/>
      <c r="D64" s="97"/>
      <c r="J64" s="98"/>
      <c r="K64" s="97"/>
      <c r="L64" s="98"/>
      <c r="M64" s="98"/>
    </row>
    <row r="65" spans="2:16" s="88" customFormat="1" x14ac:dyDescent="0.25">
      <c r="B65" s="96"/>
      <c r="D65" s="97"/>
      <c r="J65" s="98"/>
      <c r="K65" s="97"/>
      <c r="L65" s="98"/>
      <c r="M65" s="98"/>
    </row>
    <row r="66" spans="2:16" x14ac:dyDescent="0.2">
      <c r="P66" s="75"/>
    </row>
    <row r="67" spans="2:16" x14ac:dyDescent="0.2">
      <c r="P67" s="75"/>
    </row>
    <row r="68" spans="2:16" x14ac:dyDescent="0.2">
      <c r="P68" s="75"/>
    </row>
    <row r="69" spans="2:16" x14ac:dyDescent="0.2">
      <c r="P69" s="75"/>
    </row>
    <row r="70" spans="2:16" x14ac:dyDescent="0.2">
      <c r="P70" s="75"/>
    </row>
    <row r="71" spans="2:16" x14ac:dyDescent="0.2">
      <c r="P71" s="75"/>
    </row>
    <row r="72" spans="2:16" x14ac:dyDescent="0.2">
      <c r="P72" s="75"/>
    </row>
    <row r="73" spans="2:16" x14ac:dyDescent="0.2">
      <c r="P73" s="75"/>
    </row>
    <row r="74" spans="2:16" x14ac:dyDescent="0.2">
      <c r="P74" s="75"/>
    </row>
    <row r="75" spans="2:16" x14ac:dyDescent="0.2">
      <c r="P75" s="75"/>
    </row>
    <row r="76" spans="2:16" x14ac:dyDescent="0.2">
      <c r="P76" s="75"/>
    </row>
    <row r="77" spans="2:16" x14ac:dyDescent="0.2">
      <c r="P77" s="75"/>
    </row>
    <row r="78" spans="2:16" x14ac:dyDescent="0.2">
      <c r="P78" s="75"/>
    </row>
    <row r="79" spans="2:16" x14ac:dyDescent="0.2">
      <c r="P79" s="75"/>
    </row>
    <row r="80" spans="2:16" x14ac:dyDescent="0.2">
      <c r="P80" s="75"/>
    </row>
    <row r="81" spans="16:16" x14ac:dyDescent="0.2">
      <c r="P81" s="75"/>
    </row>
    <row r="82" spans="16:16" x14ac:dyDescent="0.2">
      <c r="P82" s="75"/>
    </row>
    <row r="83" spans="16:16" x14ac:dyDescent="0.2">
      <c r="P83" s="75"/>
    </row>
    <row r="84" spans="16:16" x14ac:dyDescent="0.2">
      <c r="P84" s="75"/>
    </row>
    <row r="85" spans="16:16" x14ac:dyDescent="0.2">
      <c r="P85" s="75"/>
    </row>
    <row r="86" spans="16:16" x14ac:dyDescent="0.2">
      <c r="P86" s="75"/>
    </row>
    <row r="87" spans="16:16" x14ac:dyDescent="0.2">
      <c r="P87" s="75"/>
    </row>
    <row r="88" spans="16:16" x14ac:dyDescent="0.2">
      <c r="P88" s="75"/>
    </row>
    <row r="89" spans="16:16" x14ac:dyDescent="0.2">
      <c r="P89" s="75"/>
    </row>
    <row r="90" spans="16:16" x14ac:dyDescent="0.2">
      <c r="P90" s="75"/>
    </row>
    <row r="91" spans="16:16" x14ac:dyDescent="0.2">
      <c r="P91" s="75"/>
    </row>
    <row r="92" spans="16:16" x14ac:dyDescent="0.2">
      <c r="P92" s="75"/>
    </row>
    <row r="93" spans="16:16" x14ac:dyDescent="0.2">
      <c r="P93" s="75"/>
    </row>
    <row r="94" spans="16:16" x14ac:dyDescent="0.2">
      <c r="P94" s="75"/>
    </row>
    <row r="95" spans="16:16" x14ac:dyDescent="0.2">
      <c r="P95" s="75"/>
    </row>
    <row r="96" spans="16:16" x14ac:dyDescent="0.2">
      <c r="P96" s="75"/>
    </row>
    <row r="97" spans="16:16" x14ac:dyDescent="0.2">
      <c r="P97" s="75"/>
    </row>
    <row r="98" spans="16:16" x14ac:dyDescent="0.2">
      <c r="P98" s="75"/>
    </row>
    <row r="99" spans="16:16" x14ac:dyDescent="0.2">
      <c r="P99" s="75"/>
    </row>
    <row r="100" spans="16:16" x14ac:dyDescent="0.2">
      <c r="P100" s="75"/>
    </row>
    <row r="101" spans="16:16" x14ac:dyDescent="0.2">
      <c r="P101" s="75"/>
    </row>
    <row r="102" spans="16:16" x14ac:dyDescent="0.2">
      <c r="P102" s="75"/>
    </row>
    <row r="103" spans="16:16" x14ac:dyDescent="0.2">
      <c r="P103" s="75"/>
    </row>
    <row r="104" spans="16:16" x14ac:dyDescent="0.2">
      <c r="P104" s="75"/>
    </row>
    <row r="105" spans="16:16" x14ac:dyDescent="0.2">
      <c r="P105" s="75"/>
    </row>
    <row r="106" spans="16:16" x14ac:dyDescent="0.2">
      <c r="P106" s="75"/>
    </row>
    <row r="107" spans="16:16" x14ac:dyDescent="0.2">
      <c r="P107" s="75"/>
    </row>
    <row r="108" spans="16:16" x14ac:dyDescent="0.2">
      <c r="P108" s="75"/>
    </row>
    <row r="109" spans="16:16" x14ac:dyDescent="0.2">
      <c r="P109" s="75"/>
    </row>
    <row r="110" spans="16:16" x14ac:dyDescent="0.2">
      <c r="P110" s="75"/>
    </row>
    <row r="111" spans="16:16" x14ac:dyDescent="0.2">
      <c r="P111" s="75"/>
    </row>
    <row r="112" spans="16:16" x14ac:dyDescent="0.2">
      <c r="P112" s="75"/>
    </row>
    <row r="113" spans="16:16" x14ac:dyDescent="0.2">
      <c r="P113" s="75"/>
    </row>
    <row r="114" spans="16:16" x14ac:dyDescent="0.2">
      <c r="P114" s="75"/>
    </row>
    <row r="115" spans="16:16" x14ac:dyDescent="0.2">
      <c r="P115" s="75"/>
    </row>
    <row r="116" spans="16:16" x14ac:dyDescent="0.2">
      <c r="P116" s="75"/>
    </row>
    <row r="117" spans="16:16" x14ac:dyDescent="0.2">
      <c r="P117" s="75"/>
    </row>
    <row r="118" spans="16:16" x14ac:dyDescent="0.2">
      <c r="P118" s="75"/>
    </row>
    <row r="119" spans="16:16" x14ac:dyDescent="0.2">
      <c r="P119" s="75"/>
    </row>
    <row r="120" spans="16:16" x14ac:dyDescent="0.2">
      <c r="P120" s="75"/>
    </row>
    <row r="121" spans="16:16" x14ac:dyDescent="0.2">
      <c r="P121" s="75"/>
    </row>
    <row r="122" spans="16:16" x14ac:dyDescent="0.2">
      <c r="P122" s="75"/>
    </row>
    <row r="123" spans="16:16" x14ac:dyDescent="0.2">
      <c r="P123" s="75"/>
    </row>
    <row r="124" spans="16:16" x14ac:dyDescent="0.2">
      <c r="P124" s="75"/>
    </row>
    <row r="125" spans="16:16" x14ac:dyDescent="0.2">
      <c r="P125" s="75"/>
    </row>
    <row r="126" spans="16:16" x14ac:dyDescent="0.2">
      <c r="P126" s="75"/>
    </row>
    <row r="127" spans="16:16" x14ac:dyDescent="0.2">
      <c r="P127" s="75"/>
    </row>
    <row r="128" spans="16:16" x14ac:dyDescent="0.2">
      <c r="P128" s="75"/>
    </row>
    <row r="129" spans="16:16" x14ac:dyDescent="0.2">
      <c r="P129" s="75"/>
    </row>
    <row r="130" spans="16:16" x14ac:dyDescent="0.2">
      <c r="P130" s="75"/>
    </row>
    <row r="131" spans="16:16" x14ac:dyDescent="0.2">
      <c r="P131" s="75"/>
    </row>
    <row r="132" spans="16:16" x14ac:dyDescent="0.2">
      <c r="P132" s="75"/>
    </row>
    <row r="133" spans="16:16" x14ac:dyDescent="0.2">
      <c r="P133" s="75"/>
    </row>
    <row r="134" spans="16:16" x14ac:dyDescent="0.2">
      <c r="P134" s="75"/>
    </row>
    <row r="135" spans="16:16" x14ac:dyDescent="0.2">
      <c r="P135" s="75"/>
    </row>
    <row r="136" spans="16:16" x14ac:dyDescent="0.2">
      <c r="P136" s="75"/>
    </row>
    <row r="137" spans="16:16" x14ac:dyDescent="0.2">
      <c r="P137" s="75"/>
    </row>
    <row r="138" spans="16:16" x14ac:dyDescent="0.2">
      <c r="P138" s="75"/>
    </row>
    <row r="139" spans="16:16" x14ac:dyDescent="0.2">
      <c r="P139" s="75"/>
    </row>
    <row r="140" spans="16:16" x14ac:dyDescent="0.2">
      <c r="P140" s="75"/>
    </row>
    <row r="141" spans="16:16" x14ac:dyDescent="0.2">
      <c r="P141" s="75"/>
    </row>
    <row r="142" spans="16:16" x14ac:dyDescent="0.2">
      <c r="P142" s="75"/>
    </row>
    <row r="143" spans="16:16" x14ac:dyDescent="0.2">
      <c r="P143" s="75"/>
    </row>
    <row r="144" spans="16:16" x14ac:dyDescent="0.2">
      <c r="P144" s="75"/>
    </row>
    <row r="145" spans="16:16" x14ac:dyDescent="0.2">
      <c r="P145" s="75"/>
    </row>
    <row r="146" spans="16:16" x14ac:dyDescent="0.2">
      <c r="P146" s="75"/>
    </row>
    <row r="147" spans="16:16" x14ac:dyDescent="0.2">
      <c r="P147" s="75"/>
    </row>
    <row r="148" spans="16:16" x14ac:dyDescent="0.2">
      <c r="P148" s="75"/>
    </row>
    <row r="149" spans="16:16" x14ac:dyDescent="0.2">
      <c r="P149" s="75"/>
    </row>
    <row r="150" spans="16:16" x14ac:dyDescent="0.2">
      <c r="P150" s="75"/>
    </row>
    <row r="151" spans="16:16" x14ac:dyDescent="0.2">
      <c r="P151" s="75"/>
    </row>
    <row r="152" spans="16:16" x14ac:dyDescent="0.2">
      <c r="P152" s="75"/>
    </row>
    <row r="153" spans="16:16" x14ac:dyDescent="0.2">
      <c r="P153" s="75"/>
    </row>
    <row r="154" spans="16:16" x14ac:dyDescent="0.2">
      <c r="P154" s="75"/>
    </row>
    <row r="155" spans="16:16" x14ac:dyDescent="0.2">
      <c r="P155" s="75"/>
    </row>
    <row r="156" spans="16:16" x14ac:dyDescent="0.2">
      <c r="P156" s="75"/>
    </row>
    <row r="157" spans="16:16" x14ac:dyDescent="0.2">
      <c r="P157" s="75"/>
    </row>
    <row r="158" spans="16:16" x14ac:dyDescent="0.2">
      <c r="P158" s="75"/>
    </row>
    <row r="159" spans="16:16" x14ac:dyDescent="0.2">
      <c r="P159" s="75"/>
    </row>
    <row r="160" spans="16:16" x14ac:dyDescent="0.2">
      <c r="P160" s="75"/>
    </row>
    <row r="161" spans="16:16" x14ac:dyDescent="0.2">
      <c r="P161" s="75"/>
    </row>
    <row r="162" spans="16:16" x14ac:dyDescent="0.2">
      <c r="P162" s="75"/>
    </row>
    <row r="163" spans="16:16" x14ac:dyDescent="0.2">
      <c r="P163" s="75"/>
    </row>
    <row r="164" spans="16:16" x14ac:dyDescent="0.2">
      <c r="P164" s="75"/>
    </row>
    <row r="165" spans="16:16" x14ac:dyDescent="0.2">
      <c r="P165" s="75"/>
    </row>
    <row r="166" spans="16:16" x14ac:dyDescent="0.2">
      <c r="P166" s="75"/>
    </row>
    <row r="167" spans="16:16" x14ac:dyDescent="0.2">
      <c r="P167" s="75"/>
    </row>
    <row r="168" spans="16:16" x14ac:dyDescent="0.2">
      <c r="P168" s="75"/>
    </row>
    <row r="169" spans="16:16" x14ac:dyDescent="0.2">
      <c r="P169" s="75"/>
    </row>
    <row r="170" spans="16:16" x14ac:dyDescent="0.2">
      <c r="P170" s="75"/>
    </row>
    <row r="171" spans="16:16" x14ac:dyDescent="0.2">
      <c r="P171" s="75"/>
    </row>
    <row r="172" spans="16:16" x14ac:dyDescent="0.2">
      <c r="P172" s="75"/>
    </row>
    <row r="173" spans="16:16" x14ac:dyDescent="0.2">
      <c r="P173" s="75"/>
    </row>
    <row r="174" spans="16:16" x14ac:dyDescent="0.2">
      <c r="P174" s="75"/>
    </row>
    <row r="175" spans="16:16" x14ac:dyDescent="0.2">
      <c r="P175" s="75"/>
    </row>
    <row r="176" spans="16:16" x14ac:dyDescent="0.2">
      <c r="P176" s="75"/>
    </row>
    <row r="177" spans="16:16" x14ac:dyDescent="0.2">
      <c r="P177" s="75"/>
    </row>
    <row r="178" spans="16:16" x14ac:dyDescent="0.2">
      <c r="P178" s="75"/>
    </row>
    <row r="179" spans="16:16" x14ac:dyDescent="0.2">
      <c r="P179" s="75"/>
    </row>
    <row r="180" spans="16:16" x14ac:dyDescent="0.2">
      <c r="P180" s="75"/>
    </row>
    <row r="181" spans="16:16" x14ac:dyDescent="0.2">
      <c r="P181" s="75"/>
    </row>
    <row r="182" spans="16:16" x14ac:dyDescent="0.2">
      <c r="P182" s="75"/>
    </row>
    <row r="183" spans="16:16" x14ac:dyDescent="0.2">
      <c r="P183" s="75"/>
    </row>
    <row r="184" spans="16:16" x14ac:dyDescent="0.2">
      <c r="P184" s="75"/>
    </row>
    <row r="185" spans="16:16" x14ac:dyDescent="0.2">
      <c r="P185" s="75"/>
    </row>
    <row r="186" spans="16:16" x14ac:dyDescent="0.2">
      <c r="P186" s="75"/>
    </row>
    <row r="187" spans="16:16" x14ac:dyDescent="0.2">
      <c r="P187" s="75"/>
    </row>
    <row r="188" spans="16:16" x14ac:dyDescent="0.2">
      <c r="P188" s="75"/>
    </row>
    <row r="189" spans="16:16" x14ac:dyDescent="0.2">
      <c r="P189" s="75"/>
    </row>
    <row r="190" spans="16:16" x14ac:dyDescent="0.2">
      <c r="P190" s="75"/>
    </row>
    <row r="191" spans="16:16" x14ac:dyDescent="0.2">
      <c r="P191" s="75"/>
    </row>
    <row r="192" spans="16:16" x14ac:dyDescent="0.2">
      <c r="P192" s="75"/>
    </row>
    <row r="193" spans="16:16" x14ac:dyDescent="0.2">
      <c r="P193" s="75"/>
    </row>
    <row r="194" spans="16:16" x14ac:dyDescent="0.2">
      <c r="P194" s="75"/>
    </row>
    <row r="195" spans="16:16" x14ac:dyDescent="0.2">
      <c r="P195" s="75"/>
    </row>
    <row r="196" spans="16:16" x14ac:dyDescent="0.2">
      <c r="P196" s="75"/>
    </row>
    <row r="197" spans="16:16" x14ac:dyDescent="0.2">
      <c r="P197" s="75"/>
    </row>
    <row r="198" spans="16:16" x14ac:dyDescent="0.2">
      <c r="P198" s="75"/>
    </row>
    <row r="199" spans="16:16" x14ac:dyDescent="0.2">
      <c r="P199" s="75"/>
    </row>
    <row r="200" spans="16:16" x14ac:dyDescent="0.2">
      <c r="P200" s="75"/>
    </row>
    <row r="201" spans="16:16" x14ac:dyDescent="0.2">
      <c r="P201" s="75"/>
    </row>
    <row r="202" spans="16:16" x14ac:dyDescent="0.2">
      <c r="P202" s="75"/>
    </row>
    <row r="203" spans="16:16" x14ac:dyDescent="0.2">
      <c r="P203" s="75"/>
    </row>
    <row r="204" spans="16:16" x14ac:dyDescent="0.2">
      <c r="P204" s="75"/>
    </row>
    <row r="205" spans="16:16" x14ac:dyDescent="0.2">
      <c r="P205" s="75"/>
    </row>
    <row r="206" spans="16:16" x14ac:dyDescent="0.2">
      <c r="P206" s="75"/>
    </row>
    <row r="207" spans="16:16" x14ac:dyDescent="0.2">
      <c r="P207" s="75"/>
    </row>
    <row r="208" spans="16:16" x14ac:dyDescent="0.2">
      <c r="P208" s="75"/>
    </row>
    <row r="209" spans="16:16" x14ac:dyDescent="0.2">
      <c r="P209" s="75"/>
    </row>
    <row r="210" spans="16:16" x14ac:dyDescent="0.2">
      <c r="P210" s="75"/>
    </row>
    <row r="211" spans="16:16" x14ac:dyDescent="0.2">
      <c r="P211" s="75"/>
    </row>
    <row r="212" spans="16:16" x14ac:dyDescent="0.2">
      <c r="P212" s="75"/>
    </row>
    <row r="213" spans="16:16" x14ac:dyDescent="0.2">
      <c r="P213" s="75"/>
    </row>
    <row r="214" spans="16:16" x14ac:dyDescent="0.2">
      <c r="P214" s="75"/>
    </row>
    <row r="215" spans="16:16" x14ac:dyDescent="0.2">
      <c r="P215" s="75"/>
    </row>
    <row r="216" spans="16:16" x14ac:dyDescent="0.2">
      <c r="P216" s="75"/>
    </row>
    <row r="217" spans="16:16" x14ac:dyDescent="0.2">
      <c r="P217" s="75"/>
    </row>
    <row r="218" spans="16:16" x14ac:dyDescent="0.2">
      <c r="P218" s="75"/>
    </row>
    <row r="219" spans="16:16" x14ac:dyDescent="0.2">
      <c r="P219" s="75"/>
    </row>
    <row r="220" spans="16:16" x14ac:dyDescent="0.2">
      <c r="P220" s="75"/>
    </row>
    <row r="221" spans="16:16" x14ac:dyDescent="0.2">
      <c r="P221" s="75"/>
    </row>
    <row r="222" spans="16:16" x14ac:dyDescent="0.2">
      <c r="P222" s="75"/>
    </row>
    <row r="223" spans="16:16" x14ac:dyDescent="0.2">
      <c r="P223" s="75"/>
    </row>
    <row r="224" spans="16:16" x14ac:dyDescent="0.2">
      <c r="P224" s="75"/>
    </row>
    <row r="225" spans="16:16" x14ac:dyDescent="0.2">
      <c r="P225" s="75"/>
    </row>
    <row r="226" spans="16:16" x14ac:dyDescent="0.2">
      <c r="P226" s="75"/>
    </row>
    <row r="227" spans="16:16" x14ac:dyDescent="0.2">
      <c r="P227" s="75"/>
    </row>
    <row r="228" spans="16:16" x14ac:dyDescent="0.2">
      <c r="P228" s="75"/>
    </row>
    <row r="229" spans="16:16" x14ac:dyDescent="0.2">
      <c r="P229" s="75"/>
    </row>
    <row r="230" spans="16:16" x14ac:dyDescent="0.2">
      <c r="P230" s="75"/>
    </row>
    <row r="231" spans="16:16" x14ac:dyDescent="0.2">
      <c r="P231" s="75"/>
    </row>
    <row r="232" spans="16:16" x14ac:dyDescent="0.2">
      <c r="P232" s="75"/>
    </row>
    <row r="233" spans="16:16" x14ac:dyDescent="0.2">
      <c r="P233" s="75"/>
    </row>
    <row r="234" spans="16:16" x14ac:dyDescent="0.2">
      <c r="P234" s="75"/>
    </row>
    <row r="235" spans="16:16" x14ac:dyDescent="0.2">
      <c r="P235" s="75"/>
    </row>
    <row r="236" spans="16:16" x14ac:dyDescent="0.2">
      <c r="P236" s="75"/>
    </row>
    <row r="237" spans="16:16" x14ac:dyDescent="0.2">
      <c r="P237" s="75"/>
    </row>
    <row r="238" spans="16:16" x14ac:dyDescent="0.2">
      <c r="P238" s="75"/>
    </row>
    <row r="239" spans="16:16" x14ac:dyDescent="0.2">
      <c r="P239" s="75"/>
    </row>
    <row r="240" spans="16:16" x14ac:dyDescent="0.2">
      <c r="P240" s="75"/>
    </row>
    <row r="241" spans="16:16" x14ac:dyDescent="0.2">
      <c r="P241" s="75"/>
    </row>
    <row r="242" spans="16:16" x14ac:dyDescent="0.2">
      <c r="P242" s="75"/>
    </row>
    <row r="243" spans="16:16" x14ac:dyDescent="0.2">
      <c r="P243" s="75"/>
    </row>
    <row r="244" spans="16:16" x14ac:dyDescent="0.2">
      <c r="P244" s="75"/>
    </row>
    <row r="245" spans="16:16" x14ac:dyDescent="0.2">
      <c r="P245" s="75"/>
    </row>
    <row r="246" spans="16:16" x14ac:dyDescent="0.2">
      <c r="P246" s="75"/>
    </row>
    <row r="247" spans="16:16" x14ac:dyDescent="0.2">
      <c r="P247" s="75"/>
    </row>
    <row r="248" spans="16:16" x14ac:dyDescent="0.2">
      <c r="P248" s="75"/>
    </row>
    <row r="249" spans="16:16" x14ac:dyDescent="0.2">
      <c r="P249" s="75"/>
    </row>
    <row r="250" spans="16:16" x14ac:dyDescent="0.2">
      <c r="P250" s="75"/>
    </row>
    <row r="251" spans="16:16" x14ac:dyDescent="0.2">
      <c r="P251" s="75"/>
    </row>
    <row r="252" spans="16:16" x14ac:dyDescent="0.2">
      <c r="P252" s="75"/>
    </row>
    <row r="253" spans="16:16" x14ac:dyDescent="0.2">
      <c r="P253" s="75"/>
    </row>
    <row r="254" spans="16:16" x14ac:dyDescent="0.2">
      <c r="P254" s="75"/>
    </row>
    <row r="255" spans="16:16" x14ac:dyDescent="0.2">
      <c r="P255" s="75"/>
    </row>
    <row r="256" spans="16:16" x14ac:dyDescent="0.2">
      <c r="P256" s="75"/>
    </row>
    <row r="257" spans="16:16" x14ac:dyDescent="0.2">
      <c r="P257" s="75"/>
    </row>
    <row r="258" spans="16:16" x14ac:dyDescent="0.2">
      <c r="P258" s="75"/>
    </row>
    <row r="259" spans="16:16" x14ac:dyDescent="0.2">
      <c r="P259" s="75"/>
    </row>
    <row r="260" spans="16:16" x14ac:dyDescent="0.2">
      <c r="P260" s="75"/>
    </row>
    <row r="261" spans="16:16" x14ac:dyDescent="0.2">
      <c r="P261" s="75"/>
    </row>
    <row r="262" spans="16:16" x14ac:dyDescent="0.2">
      <c r="P262" s="75"/>
    </row>
    <row r="263" spans="16:16" x14ac:dyDescent="0.2">
      <c r="P263" s="75"/>
    </row>
    <row r="264" spans="16:16" x14ac:dyDescent="0.2">
      <c r="P264" s="75"/>
    </row>
    <row r="265" spans="16:16" x14ac:dyDescent="0.2">
      <c r="P265" s="75"/>
    </row>
    <row r="266" spans="16:16" x14ac:dyDescent="0.2">
      <c r="P266" s="75"/>
    </row>
    <row r="267" spans="16:16" x14ac:dyDescent="0.2">
      <c r="P267" s="75"/>
    </row>
    <row r="268" spans="16:16" x14ac:dyDescent="0.2">
      <c r="P268" s="75"/>
    </row>
    <row r="269" spans="16:16" x14ac:dyDescent="0.2">
      <c r="P269" s="75"/>
    </row>
    <row r="270" spans="16:16" x14ac:dyDescent="0.2">
      <c r="P270" s="75"/>
    </row>
    <row r="271" spans="16:16" x14ac:dyDescent="0.2">
      <c r="P271" s="75"/>
    </row>
    <row r="272" spans="16:16" x14ac:dyDescent="0.2">
      <c r="P272" s="75"/>
    </row>
    <row r="273" spans="16:16" x14ac:dyDescent="0.2">
      <c r="P273" s="75"/>
    </row>
    <row r="274" spans="16:16" x14ac:dyDescent="0.2">
      <c r="P274" s="75"/>
    </row>
    <row r="275" spans="16:16" x14ac:dyDescent="0.2">
      <c r="P275" s="75"/>
    </row>
    <row r="276" spans="16:16" x14ac:dyDescent="0.2">
      <c r="P276" s="75"/>
    </row>
    <row r="277" spans="16:16" x14ac:dyDescent="0.2">
      <c r="P277" s="75"/>
    </row>
    <row r="278" spans="16:16" x14ac:dyDescent="0.2">
      <c r="P278" s="75"/>
    </row>
    <row r="279" spans="16:16" x14ac:dyDescent="0.2">
      <c r="P279" s="75"/>
    </row>
    <row r="280" spans="16:16" x14ac:dyDescent="0.2">
      <c r="P280" s="75"/>
    </row>
    <row r="281" spans="16:16" x14ac:dyDescent="0.2">
      <c r="P281" s="75"/>
    </row>
    <row r="282" spans="16:16" x14ac:dyDescent="0.2">
      <c r="P282" s="75"/>
    </row>
    <row r="283" spans="16:16" x14ac:dyDescent="0.2">
      <c r="P283" s="75"/>
    </row>
    <row r="284" spans="16:16" x14ac:dyDescent="0.2">
      <c r="P284" s="75"/>
    </row>
    <row r="285" spans="16:16" x14ac:dyDescent="0.2">
      <c r="P285" s="75"/>
    </row>
    <row r="286" spans="16:16" x14ac:dyDescent="0.2">
      <c r="P286" s="75"/>
    </row>
    <row r="287" spans="16:16" x14ac:dyDescent="0.2">
      <c r="P287" s="75"/>
    </row>
    <row r="288" spans="16:16" x14ac:dyDescent="0.2">
      <c r="P288" s="75"/>
    </row>
    <row r="289" spans="16:16" x14ac:dyDescent="0.2">
      <c r="P289" s="75"/>
    </row>
    <row r="290" spans="16:16" x14ac:dyDescent="0.2">
      <c r="P290" s="75"/>
    </row>
    <row r="291" spans="16:16" x14ac:dyDescent="0.2">
      <c r="P291" s="75"/>
    </row>
    <row r="292" spans="16:16" x14ac:dyDescent="0.2">
      <c r="P292" s="75"/>
    </row>
    <row r="293" spans="16:16" x14ac:dyDescent="0.2">
      <c r="P293" s="75"/>
    </row>
    <row r="294" spans="16:16" x14ac:dyDescent="0.2">
      <c r="P294" s="75"/>
    </row>
    <row r="295" spans="16:16" x14ac:dyDescent="0.2">
      <c r="P295" s="75"/>
    </row>
    <row r="296" spans="16:16" x14ac:dyDescent="0.2">
      <c r="P296" s="75"/>
    </row>
    <row r="297" spans="16:16" x14ac:dyDescent="0.2">
      <c r="P297" s="75"/>
    </row>
    <row r="298" spans="16:16" x14ac:dyDescent="0.2">
      <c r="P298" s="75"/>
    </row>
    <row r="299" spans="16:16" x14ac:dyDescent="0.2">
      <c r="P299" s="75"/>
    </row>
    <row r="300" spans="16:16" x14ac:dyDescent="0.2">
      <c r="P300" s="75"/>
    </row>
    <row r="301" spans="16:16" x14ac:dyDescent="0.2">
      <c r="P301" s="75"/>
    </row>
    <row r="302" spans="16:16" x14ac:dyDescent="0.2">
      <c r="P302" s="75"/>
    </row>
    <row r="303" spans="16:16" x14ac:dyDescent="0.2">
      <c r="P303" s="75"/>
    </row>
    <row r="304" spans="16:16" x14ac:dyDescent="0.2">
      <c r="P304" s="75"/>
    </row>
    <row r="305" spans="16:16" x14ac:dyDescent="0.2">
      <c r="P305" s="75"/>
    </row>
    <row r="306" spans="16:16" x14ac:dyDescent="0.2">
      <c r="P306" s="75"/>
    </row>
    <row r="307" spans="16:16" x14ac:dyDescent="0.2">
      <c r="P307" s="75"/>
    </row>
    <row r="308" spans="16:16" x14ac:dyDescent="0.2">
      <c r="P308" s="75"/>
    </row>
    <row r="309" spans="16:16" x14ac:dyDescent="0.2">
      <c r="P309" s="75"/>
    </row>
    <row r="310" spans="16:16" x14ac:dyDescent="0.2">
      <c r="P310" s="75"/>
    </row>
    <row r="311" spans="16:16" x14ac:dyDescent="0.2">
      <c r="P311" s="75"/>
    </row>
    <row r="312" spans="16:16" x14ac:dyDescent="0.2">
      <c r="P312" s="75"/>
    </row>
    <row r="313" spans="16:16" x14ac:dyDescent="0.2">
      <c r="P313" s="75"/>
    </row>
    <row r="314" spans="16:16" x14ac:dyDescent="0.2">
      <c r="P314" s="75"/>
    </row>
    <row r="315" spans="16:16" x14ac:dyDescent="0.2">
      <c r="P315" s="75"/>
    </row>
    <row r="316" spans="16:16" x14ac:dyDescent="0.2">
      <c r="P316" s="75"/>
    </row>
    <row r="317" spans="16:16" x14ac:dyDescent="0.2">
      <c r="P317" s="75"/>
    </row>
    <row r="318" spans="16:16" x14ac:dyDescent="0.2">
      <c r="P318" s="75"/>
    </row>
    <row r="319" spans="16:16" x14ac:dyDescent="0.2">
      <c r="P319" s="75"/>
    </row>
    <row r="320" spans="16:16" x14ac:dyDescent="0.2">
      <c r="P320" s="75"/>
    </row>
    <row r="321" spans="16:16" x14ac:dyDescent="0.2">
      <c r="P321" s="75"/>
    </row>
    <row r="322" spans="16:16" x14ac:dyDescent="0.2">
      <c r="P322" s="75"/>
    </row>
    <row r="323" spans="16:16" x14ac:dyDescent="0.2">
      <c r="P323" s="75"/>
    </row>
    <row r="324" spans="16:16" x14ac:dyDescent="0.2">
      <c r="P324" s="75"/>
    </row>
    <row r="325" spans="16:16" x14ac:dyDescent="0.2">
      <c r="P325" s="75"/>
    </row>
    <row r="326" spans="16:16" x14ac:dyDescent="0.2">
      <c r="P326" s="75"/>
    </row>
    <row r="327" spans="16:16" x14ac:dyDescent="0.2">
      <c r="P327" s="75"/>
    </row>
    <row r="328" spans="16:16" x14ac:dyDescent="0.2">
      <c r="P328" s="75"/>
    </row>
    <row r="329" spans="16:16" x14ac:dyDescent="0.2">
      <c r="P329" s="75"/>
    </row>
    <row r="330" spans="16:16" x14ac:dyDescent="0.2">
      <c r="P330" s="75"/>
    </row>
    <row r="331" spans="16:16" x14ac:dyDescent="0.2">
      <c r="P331" s="75"/>
    </row>
    <row r="332" spans="16:16" x14ac:dyDescent="0.2">
      <c r="P332" s="75"/>
    </row>
    <row r="333" spans="16:16" x14ac:dyDescent="0.2">
      <c r="P333" s="75"/>
    </row>
    <row r="334" spans="16:16" x14ac:dyDescent="0.2">
      <c r="P334" s="75"/>
    </row>
    <row r="335" spans="16:16" x14ac:dyDescent="0.2">
      <c r="P335" s="75"/>
    </row>
    <row r="336" spans="16:16" x14ac:dyDescent="0.2">
      <c r="P336" s="75"/>
    </row>
    <row r="337" spans="16:16" x14ac:dyDescent="0.2">
      <c r="P337" s="75"/>
    </row>
    <row r="338" spans="16:16" x14ac:dyDescent="0.2">
      <c r="P338" s="75"/>
    </row>
    <row r="339" spans="16:16" x14ac:dyDescent="0.2">
      <c r="P339" s="75"/>
    </row>
    <row r="340" spans="16:16" x14ac:dyDescent="0.2">
      <c r="P340" s="75"/>
    </row>
    <row r="341" spans="16:16" x14ac:dyDescent="0.2">
      <c r="P341" s="75"/>
    </row>
    <row r="342" spans="16:16" x14ac:dyDescent="0.2">
      <c r="P342" s="75"/>
    </row>
    <row r="343" spans="16:16" x14ac:dyDescent="0.2">
      <c r="P343" s="75"/>
    </row>
    <row r="344" spans="16:16" x14ac:dyDescent="0.2">
      <c r="P344" s="75"/>
    </row>
    <row r="345" spans="16:16" x14ac:dyDescent="0.2">
      <c r="P345" s="75"/>
    </row>
    <row r="346" spans="16:16" x14ac:dyDescent="0.2">
      <c r="P346" s="75"/>
    </row>
    <row r="347" spans="16:16" x14ac:dyDescent="0.2">
      <c r="P347" s="75"/>
    </row>
    <row r="348" spans="16:16" x14ac:dyDescent="0.2">
      <c r="P348" s="75"/>
    </row>
    <row r="349" spans="16:16" x14ac:dyDescent="0.2">
      <c r="P349" s="75"/>
    </row>
    <row r="350" spans="16:16" x14ac:dyDescent="0.2">
      <c r="P350" s="75"/>
    </row>
    <row r="351" spans="16:16" x14ac:dyDescent="0.2">
      <c r="P351" s="75"/>
    </row>
    <row r="352" spans="16:16" x14ac:dyDescent="0.2">
      <c r="P352" s="75"/>
    </row>
    <row r="353" spans="16:16" x14ac:dyDescent="0.2">
      <c r="P353" s="75"/>
    </row>
    <row r="354" spans="16:16" x14ac:dyDescent="0.2">
      <c r="P354" s="75"/>
    </row>
    <row r="355" spans="16:16" x14ac:dyDescent="0.2">
      <c r="P355" s="75"/>
    </row>
    <row r="356" spans="16:16" x14ac:dyDescent="0.2">
      <c r="P356" s="75"/>
    </row>
    <row r="357" spans="16:16" x14ac:dyDescent="0.2">
      <c r="P357" s="75"/>
    </row>
    <row r="358" spans="16:16" x14ac:dyDescent="0.2">
      <c r="P358" s="75"/>
    </row>
    <row r="359" spans="16:16" x14ac:dyDescent="0.2">
      <c r="P359" s="75"/>
    </row>
    <row r="360" spans="16:16" x14ac:dyDescent="0.2">
      <c r="P360" s="75"/>
    </row>
    <row r="361" spans="16:16" x14ac:dyDescent="0.2">
      <c r="P361" s="75"/>
    </row>
    <row r="362" spans="16:16" x14ac:dyDescent="0.2">
      <c r="P362" s="75"/>
    </row>
    <row r="363" spans="16:16" x14ac:dyDescent="0.2">
      <c r="P363" s="75"/>
    </row>
    <row r="364" spans="16:16" x14ac:dyDescent="0.2">
      <c r="P364" s="75"/>
    </row>
    <row r="365" spans="16:16" x14ac:dyDescent="0.2">
      <c r="P365" s="75"/>
    </row>
    <row r="366" spans="16:16" x14ac:dyDescent="0.2">
      <c r="P366" s="75"/>
    </row>
    <row r="367" spans="16:16" x14ac:dyDescent="0.2">
      <c r="P367" s="75"/>
    </row>
    <row r="368" spans="16:16" x14ac:dyDescent="0.2">
      <c r="P368" s="75"/>
    </row>
    <row r="369" spans="16:16" x14ac:dyDescent="0.2">
      <c r="P369" s="75"/>
    </row>
    <row r="370" spans="16:16" x14ac:dyDescent="0.2">
      <c r="P370" s="75"/>
    </row>
    <row r="371" spans="16:16" x14ac:dyDescent="0.2">
      <c r="P371" s="75"/>
    </row>
    <row r="372" spans="16:16" x14ac:dyDescent="0.2">
      <c r="P372" s="75"/>
    </row>
    <row r="373" spans="16:16" x14ac:dyDescent="0.2">
      <c r="P373" s="75"/>
    </row>
    <row r="374" spans="16:16" x14ac:dyDescent="0.2">
      <c r="P374" s="75"/>
    </row>
    <row r="375" spans="16:16" x14ac:dyDescent="0.2">
      <c r="P375" s="75"/>
    </row>
    <row r="376" spans="16:16" x14ac:dyDescent="0.2">
      <c r="P376" s="75"/>
    </row>
    <row r="377" spans="16:16" x14ac:dyDescent="0.2">
      <c r="P377" s="75"/>
    </row>
    <row r="378" spans="16:16" x14ac:dyDescent="0.2">
      <c r="P378" s="75"/>
    </row>
    <row r="379" spans="16:16" x14ac:dyDescent="0.2">
      <c r="P379" s="75"/>
    </row>
    <row r="380" spans="16:16" x14ac:dyDescent="0.2">
      <c r="P380" s="75"/>
    </row>
    <row r="381" spans="16:16" x14ac:dyDescent="0.2">
      <c r="P381" s="75"/>
    </row>
    <row r="382" spans="16:16" x14ac:dyDescent="0.2">
      <c r="P382" s="75"/>
    </row>
    <row r="383" spans="16:16" x14ac:dyDescent="0.2">
      <c r="P383" s="75"/>
    </row>
    <row r="384" spans="16:16" x14ac:dyDescent="0.2">
      <c r="P384" s="75"/>
    </row>
    <row r="385" spans="16:16" x14ac:dyDescent="0.2">
      <c r="P385" s="75"/>
    </row>
    <row r="386" spans="16:16" x14ac:dyDescent="0.2">
      <c r="P386" s="75"/>
    </row>
    <row r="387" spans="16:16" x14ac:dyDescent="0.2">
      <c r="P387" s="75"/>
    </row>
    <row r="388" spans="16:16" x14ac:dyDescent="0.2">
      <c r="P388" s="75"/>
    </row>
    <row r="389" spans="16:16" x14ac:dyDescent="0.2">
      <c r="P389" s="75"/>
    </row>
    <row r="390" spans="16:16" x14ac:dyDescent="0.2">
      <c r="P390" s="75"/>
    </row>
    <row r="391" spans="16:16" x14ac:dyDescent="0.2">
      <c r="P391" s="75"/>
    </row>
    <row r="392" spans="16:16" x14ac:dyDescent="0.2">
      <c r="P392" s="75"/>
    </row>
    <row r="393" spans="16:16" x14ac:dyDescent="0.2">
      <c r="P393" s="75"/>
    </row>
    <row r="394" spans="16:16" x14ac:dyDescent="0.2">
      <c r="P394" s="75"/>
    </row>
    <row r="395" spans="16:16" x14ac:dyDescent="0.2">
      <c r="P395" s="75"/>
    </row>
    <row r="396" spans="16:16" x14ac:dyDescent="0.2">
      <c r="P396" s="75"/>
    </row>
    <row r="397" spans="16:16" x14ac:dyDescent="0.2">
      <c r="P397" s="75"/>
    </row>
    <row r="398" spans="16:16" x14ac:dyDescent="0.2">
      <c r="P398" s="75"/>
    </row>
    <row r="399" spans="16:16" x14ac:dyDescent="0.2">
      <c r="P399" s="75"/>
    </row>
    <row r="400" spans="16:16" x14ac:dyDescent="0.2">
      <c r="P400" s="75"/>
    </row>
    <row r="401" spans="16:16" x14ac:dyDescent="0.2">
      <c r="P401" s="75"/>
    </row>
    <row r="402" spans="16:16" x14ac:dyDescent="0.2">
      <c r="P402" s="75"/>
    </row>
    <row r="403" spans="16:16" x14ac:dyDescent="0.2">
      <c r="P403" s="75"/>
    </row>
    <row r="404" spans="16:16" x14ac:dyDescent="0.2">
      <c r="P404" s="75"/>
    </row>
    <row r="405" spans="16:16" x14ac:dyDescent="0.2">
      <c r="P405" s="75"/>
    </row>
    <row r="406" spans="16:16" x14ac:dyDescent="0.2">
      <c r="P406" s="75"/>
    </row>
    <row r="407" spans="16:16" x14ac:dyDescent="0.2">
      <c r="P407" s="75"/>
    </row>
    <row r="408" spans="16:16" x14ac:dyDescent="0.2">
      <c r="P408" s="75"/>
    </row>
    <row r="409" spans="16:16" x14ac:dyDescent="0.2">
      <c r="P409" s="75"/>
    </row>
    <row r="410" spans="16:16" x14ac:dyDescent="0.2">
      <c r="P410" s="75"/>
    </row>
    <row r="411" spans="16:16" x14ac:dyDescent="0.2">
      <c r="P411" s="75"/>
    </row>
    <row r="412" spans="16:16" x14ac:dyDescent="0.2">
      <c r="P412" s="75"/>
    </row>
    <row r="413" spans="16:16" x14ac:dyDescent="0.2">
      <c r="P413" s="75"/>
    </row>
    <row r="414" spans="16:16" x14ac:dyDescent="0.2">
      <c r="P414" s="75"/>
    </row>
    <row r="415" spans="16:16" x14ac:dyDescent="0.2">
      <c r="P415" s="75"/>
    </row>
    <row r="416" spans="16:16" x14ac:dyDescent="0.2">
      <c r="P416" s="75"/>
    </row>
    <row r="417" spans="16:16" x14ac:dyDescent="0.2">
      <c r="P417" s="75"/>
    </row>
    <row r="418" spans="16:16" x14ac:dyDescent="0.2">
      <c r="P418" s="75"/>
    </row>
    <row r="419" spans="16:16" x14ac:dyDescent="0.2">
      <c r="P419" s="75"/>
    </row>
    <row r="420" spans="16:16" x14ac:dyDescent="0.2">
      <c r="P420" s="75"/>
    </row>
    <row r="421" spans="16:16" x14ac:dyDescent="0.2">
      <c r="P421" s="75"/>
    </row>
    <row r="422" spans="16:16" x14ac:dyDescent="0.2">
      <c r="P422" s="75"/>
    </row>
    <row r="423" spans="16:16" x14ac:dyDescent="0.2">
      <c r="P423" s="75"/>
    </row>
    <row r="424" spans="16:16" x14ac:dyDescent="0.2">
      <c r="P424" s="75"/>
    </row>
    <row r="425" spans="16:16" x14ac:dyDescent="0.2">
      <c r="P425" s="75"/>
    </row>
    <row r="426" spans="16:16" x14ac:dyDescent="0.2">
      <c r="P426" s="75"/>
    </row>
    <row r="427" spans="16:16" x14ac:dyDescent="0.2">
      <c r="P427" s="75"/>
    </row>
    <row r="428" spans="16:16" x14ac:dyDescent="0.2">
      <c r="P428" s="75"/>
    </row>
    <row r="429" spans="16:16" x14ac:dyDescent="0.2">
      <c r="P429" s="75"/>
    </row>
    <row r="430" spans="16:16" x14ac:dyDescent="0.2">
      <c r="P430" s="75"/>
    </row>
    <row r="431" spans="16:16" x14ac:dyDescent="0.2">
      <c r="P431" s="75"/>
    </row>
    <row r="432" spans="16:16" x14ac:dyDescent="0.2">
      <c r="P432" s="75"/>
    </row>
    <row r="433" spans="16:16" x14ac:dyDescent="0.2">
      <c r="P433" s="75"/>
    </row>
    <row r="434" spans="16:16" x14ac:dyDescent="0.2">
      <c r="P434" s="75"/>
    </row>
    <row r="435" spans="16:16" x14ac:dyDescent="0.2">
      <c r="P435" s="75"/>
    </row>
    <row r="436" spans="16:16" x14ac:dyDescent="0.2">
      <c r="P436" s="75"/>
    </row>
    <row r="437" spans="16:16" x14ac:dyDescent="0.2">
      <c r="P437" s="75"/>
    </row>
    <row r="438" spans="16:16" x14ac:dyDescent="0.2">
      <c r="P438" s="75"/>
    </row>
    <row r="439" spans="16:16" x14ac:dyDescent="0.2">
      <c r="P439" s="75"/>
    </row>
    <row r="440" spans="16:16" x14ac:dyDescent="0.2">
      <c r="P440" s="75"/>
    </row>
    <row r="441" spans="16:16" x14ac:dyDescent="0.2">
      <c r="P441" s="75"/>
    </row>
    <row r="442" spans="16:16" x14ac:dyDescent="0.2">
      <c r="P442" s="75"/>
    </row>
    <row r="443" spans="16:16" x14ac:dyDescent="0.2">
      <c r="P443" s="75"/>
    </row>
    <row r="444" spans="16:16" x14ac:dyDescent="0.2">
      <c r="P444" s="75"/>
    </row>
    <row r="445" spans="16:16" x14ac:dyDescent="0.2">
      <c r="P445" s="75"/>
    </row>
    <row r="446" spans="16:16" x14ac:dyDescent="0.2">
      <c r="P446" s="75"/>
    </row>
    <row r="447" spans="16:16" x14ac:dyDescent="0.2">
      <c r="P447" s="75"/>
    </row>
    <row r="448" spans="16:16" x14ac:dyDescent="0.2">
      <c r="P448" s="75"/>
    </row>
    <row r="449" spans="16:16" x14ac:dyDescent="0.2">
      <c r="P449" s="75"/>
    </row>
    <row r="450" spans="16:16" x14ac:dyDescent="0.2">
      <c r="P450" s="75"/>
    </row>
    <row r="451" spans="16:16" x14ac:dyDescent="0.2">
      <c r="P451" s="75"/>
    </row>
    <row r="452" spans="16:16" x14ac:dyDescent="0.2">
      <c r="P452" s="75"/>
    </row>
    <row r="453" spans="16:16" x14ac:dyDescent="0.2">
      <c r="P453" s="75"/>
    </row>
    <row r="454" spans="16:16" x14ac:dyDescent="0.2">
      <c r="P454" s="75"/>
    </row>
    <row r="455" spans="16:16" x14ac:dyDescent="0.2">
      <c r="P455" s="75"/>
    </row>
    <row r="456" spans="16:16" x14ac:dyDescent="0.2">
      <c r="P456" s="75"/>
    </row>
    <row r="457" spans="16:16" x14ac:dyDescent="0.2">
      <c r="P457" s="75"/>
    </row>
    <row r="458" spans="16:16" x14ac:dyDescent="0.2">
      <c r="P458" s="75"/>
    </row>
    <row r="459" spans="16:16" x14ac:dyDescent="0.2">
      <c r="P459" s="75"/>
    </row>
    <row r="460" spans="16:16" x14ac:dyDescent="0.2">
      <c r="P460" s="75"/>
    </row>
    <row r="461" spans="16:16" x14ac:dyDescent="0.2">
      <c r="P461" s="75"/>
    </row>
    <row r="462" spans="16:16" x14ac:dyDescent="0.2">
      <c r="P462" s="75"/>
    </row>
    <row r="463" spans="16:16" x14ac:dyDescent="0.2">
      <c r="P463" s="75"/>
    </row>
    <row r="464" spans="16:16" x14ac:dyDescent="0.2">
      <c r="P464" s="75"/>
    </row>
    <row r="465" spans="16:16" x14ac:dyDescent="0.2">
      <c r="P465" s="75"/>
    </row>
    <row r="466" spans="16:16" x14ac:dyDescent="0.2">
      <c r="P466" s="75"/>
    </row>
    <row r="467" spans="16:16" x14ac:dyDescent="0.2">
      <c r="P467" s="75"/>
    </row>
    <row r="468" spans="16:16" x14ac:dyDescent="0.2">
      <c r="P468" s="75"/>
    </row>
    <row r="469" spans="16:16" x14ac:dyDescent="0.2">
      <c r="P469" s="75"/>
    </row>
    <row r="470" spans="16:16" x14ac:dyDescent="0.2">
      <c r="P470" s="75"/>
    </row>
    <row r="471" spans="16:16" x14ac:dyDescent="0.2">
      <c r="P471" s="75"/>
    </row>
    <row r="472" spans="16:16" x14ac:dyDescent="0.2">
      <c r="P472" s="75"/>
    </row>
    <row r="473" spans="16:16" x14ac:dyDescent="0.2">
      <c r="P473" s="75"/>
    </row>
    <row r="474" spans="16:16" x14ac:dyDescent="0.2">
      <c r="P474" s="75"/>
    </row>
    <row r="475" spans="16:16" x14ac:dyDescent="0.2">
      <c r="P475" s="75"/>
    </row>
    <row r="476" spans="16:16" x14ac:dyDescent="0.2">
      <c r="P476" s="75"/>
    </row>
    <row r="477" spans="16:16" x14ac:dyDescent="0.2">
      <c r="P477" s="75"/>
    </row>
    <row r="478" spans="16:16" x14ac:dyDescent="0.2">
      <c r="P478" s="75"/>
    </row>
    <row r="479" spans="16:16" x14ac:dyDescent="0.2">
      <c r="P479" s="75"/>
    </row>
    <row r="480" spans="16:16" x14ac:dyDescent="0.2">
      <c r="P480" s="75"/>
    </row>
    <row r="481" spans="16:16" x14ac:dyDescent="0.2">
      <c r="P481" s="75"/>
    </row>
    <row r="482" spans="16:16" x14ac:dyDescent="0.2">
      <c r="P482" s="75"/>
    </row>
    <row r="483" spans="16:16" x14ac:dyDescent="0.2">
      <c r="P483" s="75"/>
    </row>
    <row r="484" spans="16:16" x14ac:dyDescent="0.2">
      <c r="P484" s="75"/>
    </row>
    <row r="485" spans="16:16" x14ac:dyDescent="0.2">
      <c r="P485" s="75"/>
    </row>
    <row r="486" spans="16:16" x14ac:dyDescent="0.2">
      <c r="P486" s="75"/>
    </row>
    <row r="487" spans="16:16" x14ac:dyDescent="0.2">
      <c r="P487" s="75"/>
    </row>
    <row r="488" spans="16:16" x14ac:dyDescent="0.2">
      <c r="P488" s="75"/>
    </row>
    <row r="489" spans="16:16" x14ac:dyDescent="0.2">
      <c r="P489" s="75"/>
    </row>
    <row r="490" spans="16:16" x14ac:dyDescent="0.2">
      <c r="P490" s="75"/>
    </row>
    <row r="491" spans="16:16" x14ac:dyDescent="0.2">
      <c r="P491" s="75"/>
    </row>
    <row r="492" spans="16:16" x14ac:dyDescent="0.2">
      <c r="P492" s="75"/>
    </row>
    <row r="493" spans="16:16" x14ac:dyDescent="0.2">
      <c r="P493" s="75"/>
    </row>
    <row r="494" spans="16:16" x14ac:dyDescent="0.2">
      <c r="P494" s="75"/>
    </row>
    <row r="495" spans="16:16" x14ac:dyDescent="0.2">
      <c r="P495" s="75"/>
    </row>
    <row r="496" spans="16:16" x14ac:dyDescent="0.2">
      <c r="P496" s="75"/>
    </row>
    <row r="497" spans="16:16" x14ac:dyDescent="0.2">
      <c r="P497" s="75"/>
    </row>
    <row r="498" spans="16:16" x14ac:dyDescent="0.2">
      <c r="P498" s="75"/>
    </row>
    <row r="499" spans="16:16" x14ac:dyDescent="0.2">
      <c r="P499" s="75"/>
    </row>
    <row r="500" spans="16:16" x14ac:dyDescent="0.2">
      <c r="P500" s="75"/>
    </row>
    <row r="501" spans="16:16" x14ac:dyDescent="0.2">
      <c r="P501" s="75"/>
    </row>
    <row r="502" spans="16:16" x14ac:dyDescent="0.2">
      <c r="P502" s="75"/>
    </row>
    <row r="503" spans="16:16" x14ac:dyDescent="0.2">
      <c r="P503" s="75"/>
    </row>
    <row r="504" spans="16:16" x14ac:dyDescent="0.2">
      <c r="P504" s="75"/>
    </row>
    <row r="505" spans="16:16" x14ac:dyDescent="0.2">
      <c r="P505" s="75"/>
    </row>
    <row r="506" spans="16:16" x14ac:dyDescent="0.2">
      <c r="P506" s="75"/>
    </row>
    <row r="507" spans="16:16" x14ac:dyDescent="0.2">
      <c r="P507" s="75"/>
    </row>
    <row r="508" spans="16:16" x14ac:dyDescent="0.2">
      <c r="P508" s="75"/>
    </row>
    <row r="509" spans="16:16" x14ac:dyDescent="0.2">
      <c r="P509" s="75"/>
    </row>
    <row r="510" spans="16:16" x14ac:dyDescent="0.2">
      <c r="P510" s="75"/>
    </row>
    <row r="511" spans="16:16" x14ac:dyDescent="0.2">
      <c r="P511" s="75"/>
    </row>
    <row r="512" spans="16:16" x14ac:dyDescent="0.2">
      <c r="P512" s="75"/>
    </row>
    <row r="513" spans="16:16" x14ac:dyDescent="0.2">
      <c r="P513" s="75"/>
    </row>
    <row r="514" spans="16:16" x14ac:dyDescent="0.2">
      <c r="P514" s="75"/>
    </row>
    <row r="515" spans="16:16" x14ac:dyDescent="0.2">
      <c r="P515" s="75"/>
    </row>
    <row r="516" spans="16:16" x14ac:dyDescent="0.2">
      <c r="P516" s="75"/>
    </row>
    <row r="517" spans="16:16" x14ac:dyDescent="0.2">
      <c r="P517" s="75"/>
    </row>
    <row r="518" spans="16:16" x14ac:dyDescent="0.2">
      <c r="P518" s="75"/>
    </row>
    <row r="519" spans="16:16" x14ac:dyDescent="0.2">
      <c r="P519" s="75"/>
    </row>
    <row r="520" spans="16:16" x14ac:dyDescent="0.2">
      <c r="P520" s="75"/>
    </row>
    <row r="521" spans="16:16" x14ac:dyDescent="0.2">
      <c r="P521" s="75"/>
    </row>
    <row r="522" spans="16:16" x14ac:dyDescent="0.2">
      <c r="P522" s="75"/>
    </row>
    <row r="523" spans="16:16" x14ac:dyDescent="0.2">
      <c r="P523" s="75"/>
    </row>
    <row r="524" spans="16:16" x14ac:dyDescent="0.2">
      <c r="P524" s="75"/>
    </row>
    <row r="525" spans="16:16" x14ac:dyDescent="0.2">
      <c r="P525" s="75"/>
    </row>
    <row r="526" spans="16:16" x14ac:dyDescent="0.2">
      <c r="P526" s="75"/>
    </row>
    <row r="527" spans="16:16" x14ac:dyDescent="0.2">
      <c r="P527" s="75"/>
    </row>
    <row r="528" spans="16:16" x14ac:dyDescent="0.2">
      <c r="P528" s="75"/>
    </row>
    <row r="529" spans="16:16" x14ac:dyDescent="0.2">
      <c r="P529" s="75"/>
    </row>
    <row r="530" spans="16:16" x14ac:dyDescent="0.2">
      <c r="P530" s="75"/>
    </row>
    <row r="531" spans="16:16" x14ac:dyDescent="0.2">
      <c r="P531" s="75"/>
    </row>
    <row r="532" spans="16:16" x14ac:dyDescent="0.2">
      <c r="P532" s="75"/>
    </row>
    <row r="533" spans="16:16" x14ac:dyDescent="0.2">
      <c r="P533" s="75"/>
    </row>
    <row r="534" spans="16:16" x14ac:dyDescent="0.2">
      <c r="P534" s="75"/>
    </row>
    <row r="535" spans="16:16" x14ac:dyDescent="0.2">
      <c r="P535" s="75"/>
    </row>
    <row r="536" spans="16:16" x14ac:dyDescent="0.2">
      <c r="P536" s="75"/>
    </row>
    <row r="537" spans="16:16" x14ac:dyDescent="0.2">
      <c r="P537" s="75"/>
    </row>
    <row r="538" spans="16:16" x14ac:dyDescent="0.2">
      <c r="P538" s="75"/>
    </row>
    <row r="539" spans="16:16" x14ac:dyDescent="0.2">
      <c r="P539" s="75"/>
    </row>
    <row r="540" spans="16:16" x14ac:dyDescent="0.2">
      <c r="P540" s="75"/>
    </row>
    <row r="541" spans="16:16" x14ac:dyDescent="0.2">
      <c r="P541" s="75"/>
    </row>
    <row r="542" spans="16:16" x14ac:dyDescent="0.2">
      <c r="P542" s="75"/>
    </row>
    <row r="543" spans="16:16" x14ac:dyDescent="0.2">
      <c r="P543" s="75"/>
    </row>
    <row r="544" spans="16:16" x14ac:dyDescent="0.2">
      <c r="P544" s="75"/>
    </row>
    <row r="545" spans="16:16" x14ac:dyDescent="0.2">
      <c r="P545" s="75"/>
    </row>
    <row r="546" spans="16:16" x14ac:dyDescent="0.2">
      <c r="P546" s="75"/>
    </row>
    <row r="547" spans="16:16" x14ac:dyDescent="0.2">
      <c r="P547" s="75"/>
    </row>
    <row r="548" spans="16:16" x14ac:dyDescent="0.2">
      <c r="P548" s="75"/>
    </row>
    <row r="549" spans="16:16" x14ac:dyDescent="0.2">
      <c r="P549" s="75"/>
    </row>
    <row r="550" spans="16:16" x14ac:dyDescent="0.2">
      <c r="P550" s="75"/>
    </row>
    <row r="551" spans="16:16" x14ac:dyDescent="0.2">
      <c r="P551" s="75"/>
    </row>
    <row r="552" spans="16:16" x14ac:dyDescent="0.2">
      <c r="P552" s="75"/>
    </row>
    <row r="553" spans="16:16" x14ac:dyDescent="0.2">
      <c r="P553" s="75"/>
    </row>
    <row r="554" spans="16:16" x14ac:dyDescent="0.2">
      <c r="P554" s="75"/>
    </row>
    <row r="555" spans="16:16" x14ac:dyDescent="0.2">
      <c r="P555" s="75"/>
    </row>
    <row r="556" spans="16:16" x14ac:dyDescent="0.2">
      <c r="P556" s="75"/>
    </row>
    <row r="557" spans="16:16" x14ac:dyDescent="0.2">
      <c r="P557" s="75"/>
    </row>
    <row r="558" spans="16:16" x14ac:dyDescent="0.2">
      <c r="P558" s="75"/>
    </row>
    <row r="559" spans="16:16" x14ac:dyDescent="0.2">
      <c r="P559" s="75"/>
    </row>
    <row r="560" spans="16:16" x14ac:dyDescent="0.2">
      <c r="P560" s="75"/>
    </row>
    <row r="561" spans="16:16" x14ac:dyDescent="0.2">
      <c r="P561" s="75"/>
    </row>
    <row r="562" spans="16:16" x14ac:dyDescent="0.2">
      <c r="P562" s="75"/>
    </row>
    <row r="563" spans="16:16" x14ac:dyDescent="0.2">
      <c r="P563" s="75"/>
    </row>
    <row r="564" spans="16:16" x14ac:dyDescent="0.2">
      <c r="P564" s="75"/>
    </row>
    <row r="565" spans="16:16" x14ac:dyDescent="0.2">
      <c r="P565" s="75"/>
    </row>
    <row r="566" spans="16:16" x14ac:dyDescent="0.2">
      <c r="P566" s="75"/>
    </row>
    <row r="567" spans="16:16" x14ac:dyDescent="0.2">
      <c r="P567" s="75"/>
    </row>
    <row r="568" spans="16:16" x14ac:dyDescent="0.2">
      <c r="P568" s="75"/>
    </row>
    <row r="569" spans="16:16" x14ac:dyDescent="0.2">
      <c r="P569" s="75"/>
    </row>
    <row r="570" spans="16:16" x14ac:dyDescent="0.2">
      <c r="P570" s="75"/>
    </row>
    <row r="571" spans="16:16" x14ac:dyDescent="0.2">
      <c r="P571" s="75"/>
    </row>
    <row r="572" spans="16:16" x14ac:dyDescent="0.2">
      <c r="P572" s="75"/>
    </row>
    <row r="573" spans="16:16" x14ac:dyDescent="0.2">
      <c r="P573" s="75"/>
    </row>
    <row r="574" spans="16:16" x14ac:dyDescent="0.2">
      <c r="P574" s="75"/>
    </row>
    <row r="575" spans="16:16" x14ac:dyDescent="0.2">
      <c r="P575" s="75"/>
    </row>
    <row r="576" spans="16:16" x14ac:dyDescent="0.2">
      <c r="P576" s="75"/>
    </row>
    <row r="577" spans="16:16" x14ac:dyDescent="0.2">
      <c r="P577" s="75"/>
    </row>
    <row r="578" spans="16:16" x14ac:dyDescent="0.2">
      <c r="P578" s="75"/>
    </row>
    <row r="579" spans="16:16" x14ac:dyDescent="0.2">
      <c r="P579" s="75"/>
    </row>
    <row r="580" spans="16:16" x14ac:dyDescent="0.2">
      <c r="P580" s="75"/>
    </row>
    <row r="581" spans="16:16" x14ac:dyDescent="0.2">
      <c r="P581" s="75"/>
    </row>
    <row r="582" spans="16:16" x14ac:dyDescent="0.2">
      <c r="P582" s="75"/>
    </row>
    <row r="583" spans="16:16" x14ac:dyDescent="0.2">
      <c r="P583" s="75"/>
    </row>
    <row r="584" spans="16:16" x14ac:dyDescent="0.2">
      <c r="P584" s="75"/>
    </row>
    <row r="585" spans="16:16" x14ac:dyDescent="0.2">
      <c r="P585" s="75"/>
    </row>
    <row r="586" spans="16:16" x14ac:dyDescent="0.2">
      <c r="P586" s="75"/>
    </row>
    <row r="587" spans="16:16" x14ac:dyDescent="0.2">
      <c r="P587" s="75"/>
    </row>
    <row r="588" spans="16:16" x14ac:dyDescent="0.2">
      <c r="P588" s="75"/>
    </row>
    <row r="589" spans="16:16" x14ac:dyDescent="0.2">
      <c r="P589" s="75"/>
    </row>
    <row r="590" spans="16:16" x14ac:dyDescent="0.2">
      <c r="P590" s="75"/>
    </row>
    <row r="591" spans="16:16" x14ac:dyDescent="0.2">
      <c r="P591" s="75"/>
    </row>
    <row r="592" spans="16:16" x14ac:dyDescent="0.2">
      <c r="P592" s="75"/>
    </row>
    <row r="593" spans="16:16" x14ac:dyDescent="0.2">
      <c r="P593" s="75"/>
    </row>
    <row r="594" spans="16:16" x14ac:dyDescent="0.2">
      <c r="P594" s="75"/>
    </row>
    <row r="595" spans="16:16" x14ac:dyDescent="0.2">
      <c r="P595" s="75"/>
    </row>
    <row r="596" spans="16:16" x14ac:dyDescent="0.2">
      <c r="P596" s="75"/>
    </row>
    <row r="597" spans="16:16" x14ac:dyDescent="0.2">
      <c r="P597" s="75"/>
    </row>
    <row r="598" spans="16:16" x14ac:dyDescent="0.2">
      <c r="P598" s="75"/>
    </row>
    <row r="599" spans="16:16" x14ac:dyDescent="0.2">
      <c r="P599" s="75"/>
    </row>
    <row r="600" spans="16:16" x14ac:dyDescent="0.2">
      <c r="P600" s="75"/>
    </row>
    <row r="601" spans="16:16" x14ac:dyDescent="0.2">
      <c r="P601" s="75"/>
    </row>
    <row r="602" spans="16:16" x14ac:dyDescent="0.2">
      <c r="P602" s="75"/>
    </row>
    <row r="603" spans="16:16" x14ac:dyDescent="0.2">
      <c r="P603" s="75"/>
    </row>
    <row r="604" spans="16:16" x14ac:dyDescent="0.2">
      <c r="P604" s="75"/>
    </row>
    <row r="605" spans="16:16" x14ac:dyDescent="0.2">
      <c r="P605" s="75"/>
    </row>
    <row r="606" spans="16:16" x14ac:dyDescent="0.2">
      <c r="P606" s="75"/>
    </row>
    <row r="607" spans="16:16" x14ac:dyDescent="0.2">
      <c r="P607" s="75"/>
    </row>
    <row r="608" spans="16:16" x14ac:dyDescent="0.2">
      <c r="P608" s="75"/>
    </row>
    <row r="609" spans="16:16" x14ac:dyDescent="0.2">
      <c r="P609" s="75"/>
    </row>
    <row r="610" spans="16:16" x14ac:dyDescent="0.2">
      <c r="P610" s="75"/>
    </row>
    <row r="611" spans="16:16" x14ac:dyDescent="0.2">
      <c r="P611" s="75"/>
    </row>
    <row r="612" spans="16:16" x14ac:dyDescent="0.2">
      <c r="P612" s="75"/>
    </row>
    <row r="613" spans="16:16" x14ac:dyDescent="0.2">
      <c r="P613" s="75"/>
    </row>
    <row r="614" spans="16:16" x14ac:dyDescent="0.2">
      <c r="P614" s="75"/>
    </row>
    <row r="615" spans="16:16" x14ac:dyDescent="0.2">
      <c r="P615" s="75"/>
    </row>
    <row r="616" spans="16:16" x14ac:dyDescent="0.2">
      <c r="P616" s="75"/>
    </row>
    <row r="617" spans="16:16" x14ac:dyDescent="0.2">
      <c r="P617" s="75"/>
    </row>
    <row r="618" spans="16:16" x14ac:dyDescent="0.2">
      <c r="P618" s="75"/>
    </row>
    <row r="619" spans="16:16" x14ac:dyDescent="0.2">
      <c r="P619" s="75"/>
    </row>
    <row r="620" spans="16:16" x14ac:dyDescent="0.2">
      <c r="P620" s="75"/>
    </row>
    <row r="621" spans="16:16" x14ac:dyDescent="0.2">
      <c r="P621" s="75"/>
    </row>
    <row r="622" spans="16:16" x14ac:dyDescent="0.2">
      <c r="P622" s="75"/>
    </row>
    <row r="623" spans="16:16" x14ac:dyDescent="0.2">
      <c r="P623" s="75"/>
    </row>
    <row r="624" spans="16:16" x14ac:dyDescent="0.2">
      <c r="P624" s="75"/>
    </row>
    <row r="625" spans="16:16" x14ac:dyDescent="0.2">
      <c r="P625" s="75"/>
    </row>
    <row r="626" spans="16:16" x14ac:dyDescent="0.2">
      <c r="P626" s="75"/>
    </row>
    <row r="627" spans="16:16" x14ac:dyDescent="0.2">
      <c r="P627" s="75"/>
    </row>
    <row r="628" spans="16:16" x14ac:dyDescent="0.2">
      <c r="P628" s="75"/>
    </row>
    <row r="629" spans="16:16" x14ac:dyDescent="0.2">
      <c r="P629" s="75"/>
    </row>
    <row r="630" spans="16:16" x14ac:dyDescent="0.2">
      <c r="P630" s="75"/>
    </row>
    <row r="631" spans="16:16" x14ac:dyDescent="0.2">
      <c r="P631" s="75"/>
    </row>
    <row r="632" spans="16:16" x14ac:dyDescent="0.2">
      <c r="P632" s="75"/>
    </row>
    <row r="633" spans="16:16" x14ac:dyDescent="0.2">
      <c r="P633" s="75"/>
    </row>
    <row r="634" spans="16:16" x14ac:dyDescent="0.2">
      <c r="P634" s="75"/>
    </row>
    <row r="635" spans="16:16" x14ac:dyDescent="0.2">
      <c r="P635" s="75"/>
    </row>
    <row r="636" spans="16:16" x14ac:dyDescent="0.2">
      <c r="P636" s="75"/>
    </row>
    <row r="637" spans="16:16" x14ac:dyDescent="0.2">
      <c r="P637" s="75"/>
    </row>
    <row r="638" spans="16:16" x14ac:dyDescent="0.2">
      <c r="P638" s="75"/>
    </row>
    <row r="639" spans="16:16" x14ac:dyDescent="0.2">
      <c r="P639" s="75"/>
    </row>
    <row r="640" spans="16:16" x14ac:dyDescent="0.2">
      <c r="P640" s="75"/>
    </row>
    <row r="641" spans="16:16" x14ac:dyDescent="0.2">
      <c r="P641" s="75"/>
    </row>
    <row r="642" spans="16:16" x14ac:dyDescent="0.2">
      <c r="P642" s="75"/>
    </row>
    <row r="643" spans="16:16" x14ac:dyDescent="0.2">
      <c r="P643" s="75"/>
    </row>
    <row r="644" spans="16:16" x14ac:dyDescent="0.2">
      <c r="P644" s="75"/>
    </row>
    <row r="645" spans="16:16" x14ac:dyDescent="0.2">
      <c r="P645" s="75"/>
    </row>
    <row r="646" spans="16:16" x14ac:dyDescent="0.2">
      <c r="P646" s="75"/>
    </row>
    <row r="647" spans="16:16" x14ac:dyDescent="0.2">
      <c r="P647" s="75"/>
    </row>
    <row r="648" spans="16:16" x14ac:dyDescent="0.2">
      <c r="P648" s="75"/>
    </row>
    <row r="649" spans="16:16" x14ac:dyDescent="0.2">
      <c r="P649" s="75"/>
    </row>
    <row r="650" spans="16:16" x14ac:dyDescent="0.2">
      <c r="P650" s="75"/>
    </row>
    <row r="651" spans="16:16" x14ac:dyDescent="0.2">
      <c r="P651" s="75"/>
    </row>
    <row r="652" spans="16:16" x14ac:dyDescent="0.2">
      <c r="P652" s="75"/>
    </row>
    <row r="653" spans="16:16" x14ac:dyDescent="0.2">
      <c r="P653" s="75"/>
    </row>
    <row r="654" spans="16:16" x14ac:dyDescent="0.2">
      <c r="P654" s="75"/>
    </row>
    <row r="655" spans="16:16" x14ac:dyDescent="0.2">
      <c r="P655" s="75"/>
    </row>
    <row r="656" spans="16:16" x14ac:dyDescent="0.2">
      <c r="P656" s="75"/>
    </row>
    <row r="657" spans="16:16" x14ac:dyDescent="0.2">
      <c r="P657" s="75"/>
    </row>
    <row r="658" spans="16:16" x14ac:dyDescent="0.2">
      <c r="P658" s="75"/>
    </row>
    <row r="659" spans="16:16" x14ac:dyDescent="0.2">
      <c r="P659" s="75"/>
    </row>
    <row r="660" spans="16:16" x14ac:dyDescent="0.2">
      <c r="P660" s="75"/>
    </row>
    <row r="661" spans="16:16" x14ac:dyDescent="0.2">
      <c r="P661" s="75"/>
    </row>
    <row r="662" spans="16:16" x14ac:dyDescent="0.2">
      <c r="P662" s="75"/>
    </row>
    <row r="663" spans="16:16" x14ac:dyDescent="0.2">
      <c r="P663" s="75"/>
    </row>
    <row r="664" spans="16:16" x14ac:dyDescent="0.2">
      <c r="P664" s="75"/>
    </row>
    <row r="665" spans="16:16" x14ac:dyDescent="0.2">
      <c r="P665" s="75"/>
    </row>
    <row r="666" spans="16:16" x14ac:dyDescent="0.2">
      <c r="P666" s="75"/>
    </row>
    <row r="667" spans="16:16" x14ac:dyDescent="0.2">
      <c r="P667" s="75"/>
    </row>
    <row r="668" spans="16:16" x14ac:dyDescent="0.2">
      <c r="P668" s="75"/>
    </row>
    <row r="669" spans="16:16" x14ac:dyDescent="0.2">
      <c r="P669" s="75"/>
    </row>
    <row r="670" spans="16:16" x14ac:dyDescent="0.2">
      <c r="P670" s="75"/>
    </row>
    <row r="671" spans="16:16" x14ac:dyDescent="0.2">
      <c r="P671" s="75"/>
    </row>
    <row r="672" spans="16:16" x14ac:dyDescent="0.2">
      <c r="P672" s="75"/>
    </row>
    <row r="673" spans="16:16" x14ac:dyDescent="0.2">
      <c r="P673" s="75"/>
    </row>
    <row r="674" spans="16:16" x14ac:dyDescent="0.2">
      <c r="P674" s="75"/>
    </row>
    <row r="675" spans="16:16" x14ac:dyDescent="0.2">
      <c r="P675" s="75"/>
    </row>
    <row r="676" spans="16:16" x14ac:dyDescent="0.2">
      <c r="P676" s="75"/>
    </row>
    <row r="677" spans="16:16" x14ac:dyDescent="0.2">
      <c r="P677" s="75"/>
    </row>
    <row r="678" spans="16:16" x14ac:dyDescent="0.2">
      <c r="P678" s="75"/>
    </row>
    <row r="679" spans="16:16" x14ac:dyDescent="0.2">
      <c r="P679" s="75"/>
    </row>
    <row r="680" spans="16:16" x14ac:dyDescent="0.2">
      <c r="P680" s="75"/>
    </row>
    <row r="681" spans="16:16" x14ac:dyDescent="0.2">
      <c r="P681" s="75"/>
    </row>
    <row r="682" spans="16:16" x14ac:dyDescent="0.2">
      <c r="P682" s="75"/>
    </row>
    <row r="683" spans="16:16" x14ac:dyDescent="0.2">
      <c r="P683" s="75"/>
    </row>
    <row r="684" spans="16:16" x14ac:dyDescent="0.2">
      <c r="P684" s="75"/>
    </row>
    <row r="685" spans="16:16" x14ac:dyDescent="0.2">
      <c r="P685" s="75"/>
    </row>
    <row r="686" spans="16:16" x14ac:dyDescent="0.2">
      <c r="P686" s="75"/>
    </row>
    <row r="687" spans="16:16" x14ac:dyDescent="0.2">
      <c r="P687" s="75"/>
    </row>
    <row r="688" spans="16:16" x14ac:dyDescent="0.2">
      <c r="P688" s="75"/>
    </row>
    <row r="689" spans="16:16" x14ac:dyDescent="0.2">
      <c r="P689" s="75"/>
    </row>
    <row r="690" spans="16:16" x14ac:dyDescent="0.2">
      <c r="P690" s="75"/>
    </row>
    <row r="691" spans="16:16" x14ac:dyDescent="0.2">
      <c r="P691" s="75"/>
    </row>
    <row r="692" spans="16:16" x14ac:dyDescent="0.2">
      <c r="P692" s="75"/>
    </row>
    <row r="693" spans="16:16" x14ac:dyDescent="0.2">
      <c r="P693" s="75"/>
    </row>
    <row r="694" spans="16:16" x14ac:dyDescent="0.2">
      <c r="P694" s="75"/>
    </row>
    <row r="695" spans="16:16" x14ac:dyDescent="0.2">
      <c r="P695" s="75"/>
    </row>
    <row r="696" spans="16:16" x14ac:dyDescent="0.2">
      <c r="P696" s="75"/>
    </row>
    <row r="697" spans="16:16" x14ac:dyDescent="0.2">
      <c r="P697" s="75"/>
    </row>
    <row r="698" spans="16:16" x14ac:dyDescent="0.2">
      <c r="P698" s="75"/>
    </row>
    <row r="699" spans="16:16" x14ac:dyDescent="0.2">
      <c r="P699" s="75"/>
    </row>
    <row r="700" spans="16:16" x14ac:dyDescent="0.2">
      <c r="P700" s="75"/>
    </row>
    <row r="701" spans="16:16" x14ac:dyDescent="0.2">
      <c r="P701" s="75"/>
    </row>
    <row r="702" spans="16:16" x14ac:dyDescent="0.2">
      <c r="P702" s="75"/>
    </row>
    <row r="703" spans="16:16" x14ac:dyDescent="0.2">
      <c r="P703" s="75"/>
    </row>
    <row r="704" spans="16:16" x14ac:dyDescent="0.2">
      <c r="P704" s="75"/>
    </row>
    <row r="705" spans="16:16" x14ac:dyDescent="0.2">
      <c r="P705" s="75"/>
    </row>
    <row r="706" spans="16:16" x14ac:dyDescent="0.2">
      <c r="P706" s="75"/>
    </row>
    <row r="707" spans="16:16" x14ac:dyDescent="0.2">
      <c r="P707" s="75"/>
    </row>
    <row r="708" spans="16:16" x14ac:dyDescent="0.2">
      <c r="P708" s="75"/>
    </row>
    <row r="709" spans="16:16" x14ac:dyDescent="0.2">
      <c r="P709" s="75"/>
    </row>
    <row r="710" spans="16:16" x14ac:dyDescent="0.2">
      <c r="P710" s="75"/>
    </row>
    <row r="711" spans="16:16" x14ac:dyDescent="0.2">
      <c r="P711" s="75"/>
    </row>
    <row r="712" spans="16:16" x14ac:dyDescent="0.2">
      <c r="P712" s="75"/>
    </row>
    <row r="713" spans="16:16" x14ac:dyDescent="0.2">
      <c r="P713" s="75"/>
    </row>
    <row r="714" spans="16:16" x14ac:dyDescent="0.2">
      <c r="P714" s="75"/>
    </row>
    <row r="715" spans="16:16" x14ac:dyDescent="0.2">
      <c r="P715" s="75"/>
    </row>
    <row r="716" spans="16:16" x14ac:dyDescent="0.2">
      <c r="P716" s="75"/>
    </row>
    <row r="717" spans="16:16" x14ac:dyDescent="0.2">
      <c r="P717" s="75"/>
    </row>
    <row r="718" spans="16:16" x14ac:dyDescent="0.2">
      <c r="P718" s="75"/>
    </row>
    <row r="719" spans="16:16" x14ac:dyDescent="0.2">
      <c r="P719" s="75"/>
    </row>
    <row r="720" spans="16:16" x14ac:dyDescent="0.2">
      <c r="P720" s="75"/>
    </row>
    <row r="721" spans="16:16" x14ac:dyDescent="0.2">
      <c r="P721" s="75"/>
    </row>
    <row r="722" spans="16:16" x14ac:dyDescent="0.2">
      <c r="P722" s="75"/>
    </row>
    <row r="723" spans="16:16" x14ac:dyDescent="0.2">
      <c r="P723" s="75"/>
    </row>
    <row r="724" spans="16:16" x14ac:dyDescent="0.2">
      <c r="P724" s="75"/>
    </row>
    <row r="725" spans="16:16" x14ac:dyDescent="0.2">
      <c r="P725" s="75"/>
    </row>
    <row r="726" spans="16:16" x14ac:dyDescent="0.2">
      <c r="P726" s="75"/>
    </row>
    <row r="727" spans="16:16" x14ac:dyDescent="0.2">
      <c r="P727" s="75"/>
    </row>
    <row r="728" spans="16:16" x14ac:dyDescent="0.2">
      <c r="P728" s="75"/>
    </row>
    <row r="729" spans="16:16" x14ac:dyDescent="0.2">
      <c r="P729" s="75"/>
    </row>
    <row r="730" spans="16:16" x14ac:dyDescent="0.2">
      <c r="P730" s="75"/>
    </row>
    <row r="731" spans="16:16" x14ac:dyDescent="0.2">
      <c r="P731" s="75"/>
    </row>
    <row r="732" spans="16:16" x14ac:dyDescent="0.2">
      <c r="P732" s="75"/>
    </row>
    <row r="733" spans="16:16" x14ac:dyDescent="0.2">
      <c r="P733" s="75"/>
    </row>
    <row r="734" spans="16:16" x14ac:dyDescent="0.2">
      <c r="P734" s="75"/>
    </row>
    <row r="735" spans="16:16" x14ac:dyDescent="0.2">
      <c r="P735" s="75"/>
    </row>
    <row r="736" spans="16:16" x14ac:dyDescent="0.2">
      <c r="P736" s="75"/>
    </row>
    <row r="737" spans="16:16" x14ac:dyDescent="0.2">
      <c r="P737" s="75"/>
    </row>
    <row r="738" spans="16:16" x14ac:dyDescent="0.2">
      <c r="P738" s="75"/>
    </row>
    <row r="739" spans="16:16" x14ac:dyDescent="0.2">
      <c r="P739" s="75"/>
    </row>
    <row r="740" spans="16:16" x14ac:dyDescent="0.2">
      <c r="P740" s="75"/>
    </row>
    <row r="741" spans="16:16" x14ac:dyDescent="0.2">
      <c r="P741" s="75"/>
    </row>
    <row r="742" spans="16:16" x14ac:dyDescent="0.2">
      <c r="P742" s="75"/>
    </row>
    <row r="743" spans="16:16" x14ac:dyDescent="0.2">
      <c r="P743" s="75"/>
    </row>
    <row r="744" spans="16:16" x14ac:dyDescent="0.2">
      <c r="P744" s="75"/>
    </row>
    <row r="745" spans="16:16" x14ac:dyDescent="0.2">
      <c r="P745" s="75"/>
    </row>
    <row r="746" spans="16:16" x14ac:dyDescent="0.2">
      <c r="P746" s="75"/>
    </row>
    <row r="747" spans="16:16" x14ac:dyDescent="0.2">
      <c r="P747" s="75"/>
    </row>
    <row r="748" spans="16:16" x14ac:dyDescent="0.2">
      <c r="P748" s="75"/>
    </row>
    <row r="749" spans="16:16" x14ac:dyDescent="0.2">
      <c r="P749" s="75"/>
    </row>
    <row r="750" spans="16:16" x14ac:dyDescent="0.2">
      <c r="P750" s="75"/>
    </row>
    <row r="751" spans="16:16" x14ac:dyDescent="0.2">
      <c r="P751" s="75"/>
    </row>
    <row r="752" spans="16:16" x14ac:dyDescent="0.2">
      <c r="P752" s="75"/>
    </row>
    <row r="753" spans="16:16" x14ac:dyDescent="0.2">
      <c r="P753" s="75"/>
    </row>
    <row r="754" spans="16:16" x14ac:dyDescent="0.2">
      <c r="P754" s="75"/>
    </row>
    <row r="755" spans="16:16" x14ac:dyDescent="0.2">
      <c r="P755" s="75"/>
    </row>
    <row r="756" spans="16:16" x14ac:dyDescent="0.2">
      <c r="P756" s="75"/>
    </row>
    <row r="757" spans="16:16" x14ac:dyDescent="0.2">
      <c r="P757" s="75"/>
    </row>
    <row r="758" spans="16:16" x14ac:dyDescent="0.2">
      <c r="P758" s="75"/>
    </row>
    <row r="759" spans="16:16" x14ac:dyDescent="0.2">
      <c r="P759" s="75"/>
    </row>
    <row r="760" spans="16:16" x14ac:dyDescent="0.2">
      <c r="P760" s="75"/>
    </row>
    <row r="761" spans="16:16" x14ac:dyDescent="0.2">
      <c r="P761" s="75"/>
    </row>
    <row r="762" spans="16:16" x14ac:dyDescent="0.2">
      <c r="P762" s="75"/>
    </row>
    <row r="763" spans="16:16" x14ac:dyDescent="0.2">
      <c r="P763" s="75"/>
    </row>
    <row r="764" spans="16:16" x14ac:dyDescent="0.2">
      <c r="P764" s="75"/>
    </row>
    <row r="765" spans="16:16" x14ac:dyDescent="0.2">
      <c r="P765" s="75"/>
    </row>
    <row r="766" spans="16:16" x14ac:dyDescent="0.2">
      <c r="P766" s="75"/>
    </row>
    <row r="767" spans="16:16" x14ac:dyDescent="0.2">
      <c r="P767" s="75"/>
    </row>
    <row r="768" spans="16:16" x14ac:dyDescent="0.2">
      <c r="P768" s="75"/>
    </row>
    <row r="769" spans="16:16" x14ac:dyDescent="0.2">
      <c r="P769" s="75"/>
    </row>
    <row r="770" spans="16:16" x14ac:dyDescent="0.2">
      <c r="P770" s="75"/>
    </row>
    <row r="771" spans="16:16" x14ac:dyDescent="0.2">
      <c r="P771" s="75"/>
    </row>
    <row r="772" spans="16:16" x14ac:dyDescent="0.2">
      <c r="P772" s="75"/>
    </row>
    <row r="773" spans="16:16" x14ac:dyDescent="0.2">
      <c r="P773" s="75"/>
    </row>
    <row r="774" spans="16:16" x14ac:dyDescent="0.2">
      <c r="P774" s="75"/>
    </row>
    <row r="775" spans="16:16" x14ac:dyDescent="0.2">
      <c r="P775" s="75"/>
    </row>
    <row r="776" spans="16:16" x14ac:dyDescent="0.2">
      <c r="P776" s="75"/>
    </row>
    <row r="777" spans="16:16" x14ac:dyDescent="0.2">
      <c r="P777" s="75"/>
    </row>
    <row r="778" spans="16:16" x14ac:dyDescent="0.2">
      <c r="P778" s="75"/>
    </row>
    <row r="779" spans="16:16" x14ac:dyDescent="0.2">
      <c r="P779" s="75"/>
    </row>
    <row r="780" spans="16:16" x14ac:dyDescent="0.2">
      <c r="P780" s="75"/>
    </row>
    <row r="781" spans="16:16" x14ac:dyDescent="0.2">
      <c r="P781" s="75"/>
    </row>
    <row r="782" spans="16:16" x14ac:dyDescent="0.2">
      <c r="P782" s="75"/>
    </row>
    <row r="783" spans="16:16" x14ac:dyDescent="0.2">
      <c r="P783" s="75"/>
    </row>
    <row r="784" spans="16:16" x14ac:dyDescent="0.2">
      <c r="P784" s="75"/>
    </row>
    <row r="785" spans="16:16" x14ac:dyDescent="0.2">
      <c r="P785" s="75"/>
    </row>
    <row r="786" spans="16:16" x14ac:dyDescent="0.2">
      <c r="P786" s="75"/>
    </row>
    <row r="787" spans="16:16" x14ac:dyDescent="0.2">
      <c r="P787" s="75"/>
    </row>
    <row r="788" spans="16:16" x14ac:dyDescent="0.2">
      <c r="P788" s="75"/>
    </row>
    <row r="789" spans="16:16" x14ac:dyDescent="0.2">
      <c r="P789" s="75"/>
    </row>
    <row r="790" spans="16:16" x14ac:dyDescent="0.2">
      <c r="P790" s="75"/>
    </row>
    <row r="791" spans="16:16" x14ac:dyDescent="0.2">
      <c r="P791" s="75"/>
    </row>
    <row r="792" spans="16:16" x14ac:dyDescent="0.2">
      <c r="P792" s="75"/>
    </row>
    <row r="793" spans="16:16" x14ac:dyDescent="0.2">
      <c r="P793" s="75"/>
    </row>
    <row r="794" spans="16:16" x14ac:dyDescent="0.2">
      <c r="P794" s="75"/>
    </row>
    <row r="795" spans="16:16" x14ac:dyDescent="0.2">
      <c r="P795" s="75"/>
    </row>
    <row r="796" spans="16:16" x14ac:dyDescent="0.2">
      <c r="P796" s="75"/>
    </row>
    <row r="797" spans="16:16" x14ac:dyDescent="0.2">
      <c r="P797" s="75"/>
    </row>
    <row r="798" spans="16:16" x14ac:dyDescent="0.2">
      <c r="P798" s="75"/>
    </row>
    <row r="799" spans="16:16" x14ac:dyDescent="0.2">
      <c r="P799" s="75"/>
    </row>
    <row r="800" spans="16:16" x14ac:dyDescent="0.2">
      <c r="P800" s="75"/>
    </row>
    <row r="801" spans="16:16" x14ac:dyDescent="0.2">
      <c r="P801" s="75"/>
    </row>
    <row r="802" spans="16:16" x14ac:dyDescent="0.2">
      <c r="P802" s="75"/>
    </row>
    <row r="803" spans="16:16" x14ac:dyDescent="0.2">
      <c r="P803" s="75"/>
    </row>
    <row r="804" spans="16:16" x14ac:dyDescent="0.2">
      <c r="P804" s="75"/>
    </row>
    <row r="805" spans="16:16" x14ac:dyDescent="0.2">
      <c r="P805" s="75"/>
    </row>
    <row r="806" spans="16:16" x14ac:dyDescent="0.2">
      <c r="P806" s="75"/>
    </row>
    <row r="807" spans="16:16" x14ac:dyDescent="0.2">
      <c r="P807" s="75"/>
    </row>
    <row r="808" spans="16:16" x14ac:dyDescent="0.2">
      <c r="P808" s="75"/>
    </row>
    <row r="809" spans="16:16" x14ac:dyDescent="0.2">
      <c r="P809" s="75"/>
    </row>
    <row r="810" spans="16:16" x14ac:dyDescent="0.2">
      <c r="P810" s="75"/>
    </row>
    <row r="811" spans="16:16" x14ac:dyDescent="0.2">
      <c r="P811" s="75"/>
    </row>
    <row r="812" spans="16:16" x14ac:dyDescent="0.2">
      <c r="P812" s="75"/>
    </row>
    <row r="813" spans="16:16" x14ac:dyDescent="0.2">
      <c r="P813" s="75"/>
    </row>
    <row r="814" spans="16:16" x14ac:dyDescent="0.2">
      <c r="P814" s="75"/>
    </row>
    <row r="815" spans="16:16" x14ac:dyDescent="0.2">
      <c r="P815" s="75"/>
    </row>
    <row r="816" spans="16:16" x14ac:dyDescent="0.2">
      <c r="P816" s="75"/>
    </row>
    <row r="817" spans="16:16" x14ac:dyDescent="0.2">
      <c r="P817" s="75"/>
    </row>
    <row r="818" spans="16:16" x14ac:dyDescent="0.2">
      <c r="P818" s="75"/>
    </row>
    <row r="819" spans="16:16" x14ac:dyDescent="0.2">
      <c r="P819" s="75"/>
    </row>
    <row r="820" spans="16:16" x14ac:dyDescent="0.2">
      <c r="P820" s="75"/>
    </row>
    <row r="821" spans="16:16" x14ac:dyDescent="0.2">
      <c r="P821" s="75"/>
    </row>
    <row r="822" spans="16:16" x14ac:dyDescent="0.2">
      <c r="P822" s="75"/>
    </row>
    <row r="823" spans="16:16" x14ac:dyDescent="0.2">
      <c r="P823" s="75"/>
    </row>
    <row r="824" spans="16:16" x14ac:dyDescent="0.2">
      <c r="P824" s="75"/>
    </row>
    <row r="825" spans="16:16" x14ac:dyDescent="0.2">
      <c r="P825" s="75"/>
    </row>
    <row r="826" spans="16:16" x14ac:dyDescent="0.2">
      <c r="P826" s="75"/>
    </row>
    <row r="827" spans="16:16" x14ac:dyDescent="0.2">
      <c r="P827" s="75"/>
    </row>
    <row r="828" spans="16:16" x14ac:dyDescent="0.2">
      <c r="P828" s="75"/>
    </row>
    <row r="829" spans="16:16" x14ac:dyDescent="0.2">
      <c r="P829" s="75"/>
    </row>
    <row r="830" spans="16:16" x14ac:dyDescent="0.2">
      <c r="P830" s="75"/>
    </row>
    <row r="831" spans="16:16" x14ac:dyDescent="0.2">
      <c r="P831" s="75"/>
    </row>
    <row r="832" spans="16:16" x14ac:dyDescent="0.2">
      <c r="P832" s="75"/>
    </row>
    <row r="833" spans="16:16" x14ac:dyDescent="0.2">
      <c r="P833" s="75"/>
    </row>
    <row r="834" spans="16:16" x14ac:dyDescent="0.2">
      <c r="P834" s="75"/>
    </row>
    <row r="835" spans="16:16" x14ac:dyDescent="0.2">
      <c r="P835" s="75"/>
    </row>
    <row r="836" spans="16:16" x14ac:dyDescent="0.2">
      <c r="P836" s="75"/>
    </row>
    <row r="837" spans="16:16" x14ac:dyDescent="0.2">
      <c r="P837" s="75"/>
    </row>
    <row r="838" spans="16:16" x14ac:dyDescent="0.2">
      <c r="P838" s="75"/>
    </row>
    <row r="839" spans="16:16" x14ac:dyDescent="0.2">
      <c r="P839" s="75"/>
    </row>
    <row r="840" spans="16:16" x14ac:dyDescent="0.2">
      <c r="P840" s="75"/>
    </row>
    <row r="841" spans="16:16" x14ac:dyDescent="0.2">
      <c r="P841" s="75"/>
    </row>
    <row r="842" spans="16:16" x14ac:dyDescent="0.2">
      <c r="P842" s="75"/>
    </row>
    <row r="843" spans="16:16" x14ac:dyDescent="0.2">
      <c r="P843" s="75"/>
    </row>
    <row r="844" spans="16:16" x14ac:dyDescent="0.2">
      <c r="P844" s="75"/>
    </row>
    <row r="845" spans="16:16" x14ac:dyDescent="0.2">
      <c r="P845" s="75"/>
    </row>
    <row r="846" spans="16:16" x14ac:dyDescent="0.2">
      <c r="P846" s="75"/>
    </row>
    <row r="847" spans="16:16" x14ac:dyDescent="0.2">
      <c r="P847" s="75"/>
    </row>
    <row r="848" spans="16:16" x14ac:dyDescent="0.2">
      <c r="P848" s="75"/>
    </row>
    <row r="849" spans="16:16" x14ac:dyDescent="0.2">
      <c r="P849" s="75"/>
    </row>
    <row r="850" spans="16:16" x14ac:dyDescent="0.2">
      <c r="P850" s="75"/>
    </row>
    <row r="851" spans="16:16" x14ac:dyDescent="0.2">
      <c r="P851" s="75"/>
    </row>
    <row r="852" spans="16:16" x14ac:dyDescent="0.2">
      <c r="P852" s="75"/>
    </row>
    <row r="853" spans="16:16" x14ac:dyDescent="0.2">
      <c r="P853" s="75"/>
    </row>
    <row r="854" spans="16:16" x14ac:dyDescent="0.2">
      <c r="P854" s="75"/>
    </row>
    <row r="855" spans="16:16" x14ac:dyDescent="0.2">
      <c r="P855" s="75"/>
    </row>
    <row r="856" spans="16:16" x14ac:dyDescent="0.2">
      <c r="P856" s="75"/>
    </row>
    <row r="857" spans="16:16" x14ac:dyDescent="0.2">
      <c r="P857" s="75"/>
    </row>
    <row r="858" spans="16:16" x14ac:dyDescent="0.2">
      <c r="P858" s="75"/>
    </row>
    <row r="859" spans="16:16" x14ac:dyDescent="0.2">
      <c r="P859" s="75"/>
    </row>
    <row r="860" spans="16:16" x14ac:dyDescent="0.2">
      <c r="P860" s="75"/>
    </row>
    <row r="861" spans="16:16" x14ac:dyDescent="0.2">
      <c r="P861" s="75"/>
    </row>
    <row r="862" spans="16:16" x14ac:dyDescent="0.2">
      <c r="P862" s="75"/>
    </row>
    <row r="863" spans="16:16" x14ac:dyDescent="0.2">
      <c r="P863" s="75"/>
    </row>
    <row r="864" spans="16:16" x14ac:dyDescent="0.2">
      <c r="P864" s="75"/>
    </row>
    <row r="865" spans="16:16" x14ac:dyDescent="0.2">
      <c r="P865" s="75"/>
    </row>
    <row r="866" spans="16:16" x14ac:dyDescent="0.2">
      <c r="P866" s="75"/>
    </row>
    <row r="867" spans="16:16" x14ac:dyDescent="0.2">
      <c r="P867" s="75"/>
    </row>
    <row r="868" spans="16:16" x14ac:dyDescent="0.2">
      <c r="P868" s="75"/>
    </row>
    <row r="869" spans="16:16" x14ac:dyDescent="0.2">
      <c r="P869" s="75"/>
    </row>
    <row r="870" spans="16:16" x14ac:dyDescent="0.2">
      <c r="P870" s="75"/>
    </row>
    <row r="871" spans="16:16" x14ac:dyDescent="0.2">
      <c r="P871" s="75"/>
    </row>
    <row r="872" spans="16:16" x14ac:dyDescent="0.2">
      <c r="P872" s="75"/>
    </row>
    <row r="873" spans="16:16" x14ac:dyDescent="0.2">
      <c r="P873" s="75"/>
    </row>
    <row r="874" spans="16:16" x14ac:dyDescent="0.2">
      <c r="P874" s="75"/>
    </row>
    <row r="875" spans="16:16" x14ac:dyDescent="0.2">
      <c r="P875" s="75"/>
    </row>
    <row r="876" spans="16:16" x14ac:dyDescent="0.2">
      <c r="P876" s="75"/>
    </row>
    <row r="877" spans="16:16" x14ac:dyDescent="0.2">
      <c r="P877" s="75"/>
    </row>
    <row r="878" spans="16:16" x14ac:dyDescent="0.2">
      <c r="P878" s="75"/>
    </row>
    <row r="879" spans="16:16" x14ac:dyDescent="0.2">
      <c r="P879" s="75"/>
    </row>
    <row r="880" spans="16:16" x14ac:dyDescent="0.2">
      <c r="P880" s="75"/>
    </row>
    <row r="881" spans="16:16" x14ac:dyDescent="0.2">
      <c r="P881" s="75"/>
    </row>
    <row r="882" spans="16:16" x14ac:dyDescent="0.2">
      <c r="P882" s="75"/>
    </row>
    <row r="883" spans="16:16" x14ac:dyDescent="0.2">
      <c r="P883" s="75"/>
    </row>
    <row r="884" spans="16:16" x14ac:dyDescent="0.2">
      <c r="P884" s="75"/>
    </row>
    <row r="885" spans="16:16" x14ac:dyDescent="0.2">
      <c r="P885" s="75"/>
    </row>
    <row r="886" spans="16:16" x14ac:dyDescent="0.2">
      <c r="P886" s="75"/>
    </row>
    <row r="887" spans="16:16" x14ac:dyDescent="0.2">
      <c r="P887" s="75"/>
    </row>
    <row r="888" spans="16:16" x14ac:dyDescent="0.2">
      <c r="P888" s="75"/>
    </row>
    <row r="889" spans="16:16" x14ac:dyDescent="0.2">
      <c r="P889" s="75"/>
    </row>
    <row r="890" spans="16:16" x14ac:dyDescent="0.2">
      <c r="P890" s="75"/>
    </row>
    <row r="891" spans="16:16" x14ac:dyDescent="0.2">
      <c r="P891" s="75"/>
    </row>
    <row r="892" spans="16:16" x14ac:dyDescent="0.2">
      <c r="P892" s="75"/>
    </row>
    <row r="893" spans="16:16" x14ac:dyDescent="0.2">
      <c r="P893" s="75"/>
    </row>
    <row r="894" spans="16:16" x14ac:dyDescent="0.2">
      <c r="P894" s="75"/>
    </row>
    <row r="895" spans="16:16" x14ac:dyDescent="0.2">
      <c r="P895" s="75"/>
    </row>
    <row r="896" spans="16:16" x14ac:dyDescent="0.2">
      <c r="P896" s="75"/>
    </row>
    <row r="897" spans="16:16" x14ac:dyDescent="0.2">
      <c r="P897" s="75"/>
    </row>
    <row r="898" spans="16:16" x14ac:dyDescent="0.2">
      <c r="P898" s="75"/>
    </row>
    <row r="899" spans="16:16" x14ac:dyDescent="0.2">
      <c r="P899" s="75"/>
    </row>
    <row r="900" spans="16:16" x14ac:dyDescent="0.2">
      <c r="P900" s="75"/>
    </row>
    <row r="901" spans="16:16" x14ac:dyDescent="0.2">
      <c r="P901" s="75"/>
    </row>
    <row r="902" spans="16:16" x14ac:dyDescent="0.2">
      <c r="P902" s="75"/>
    </row>
    <row r="903" spans="16:16" x14ac:dyDescent="0.2">
      <c r="P903" s="75"/>
    </row>
    <row r="904" spans="16:16" x14ac:dyDescent="0.2">
      <c r="P904" s="75"/>
    </row>
    <row r="905" spans="16:16" x14ac:dyDescent="0.2">
      <c r="P905" s="75"/>
    </row>
    <row r="906" spans="16:16" x14ac:dyDescent="0.2">
      <c r="P906" s="75"/>
    </row>
    <row r="907" spans="16:16" x14ac:dyDescent="0.2">
      <c r="P907" s="75"/>
    </row>
    <row r="908" spans="16:16" x14ac:dyDescent="0.2">
      <c r="P908" s="75"/>
    </row>
    <row r="909" spans="16:16" x14ac:dyDescent="0.2">
      <c r="P909" s="75"/>
    </row>
    <row r="910" spans="16:16" x14ac:dyDescent="0.2">
      <c r="P910" s="75"/>
    </row>
    <row r="911" spans="16:16" x14ac:dyDescent="0.2">
      <c r="P911" s="75"/>
    </row>
    <row r="912" spans="16:16" x14ac:dyDescent="0.2">
      <c r="P912" s="75"/>
    </row>
    <row r="913" spans="16:16" x14ac:dyDescent="0.2">
      <c r="P913" s="75"/>
    </row>
    <row r="914" spans="16:16" x14ac:dyDescent="0.2">
      <c r="P914" s="75"/>
    </row>
    <row r="915" spans="16:16" x14ac:dyDescent="0.2">
      <c r="P915" s="75"/>
    </row>
    <row r="916" spans="16:16" x14ac:dyDescent="0.2">
      <c r="P916" s="75"/>
    </row>
    <row r="917" spans="16:16" x14ac:dyDescent="0.2">
      <c r="P917" s="75"/>
    </row>
    <row r="918" spans="16:16" x14ac:dyDescent="0.2">
      <c r="P918" s="75"/>
    </row>
    <row r="919" spans="16:16" x14ac:dyDescent="0.2">
      <c r="P919" s="75"/>
    </row>
    <row r="920" spans="16:16" x14ac:dyDescent="0.2">
      <c r="P920" s="75"/>
    </row>
    <row r="921" spans="16:16" x14ac:dyDescent="0.2">
      <c r="P921" s="75"/>
    </row>
    <row r="922" spans="16:16" x14ac:dyDescent="0.2">
      <c r="P922" s="75"/>
    </row>
    <row r="923" spans="16:16" x14ac:dyDescent="0.2">
      <c r="P923" s="75"/>
    </row>
    <row r="924" spans="16:16" x14ac:dyDescent="0.2">
      <c r="P924" s="75"/>
    </row>
    <row r="925" spans="16:16" x14ac:dyDescent="0.2">
      <c r="P925" s="75"/>
    </row>
    <row r="926" spans="16:16" x14ac:dyDescent="0.2">
      <c r="P926" s="75"/>
    </row>
    <row r="927" spans="16:16" x14ac:dyDescent="0.2">
      <c r="P927" s="75"/>
    </row>
    <row r="928" spans="16:16" x14ac:dyDescent="0.2">
      <c r="P928" s="75"/>
    </row>
    <row r="929" spans="16:16" x14ac:dyDescent="0.2">
      <c r="P929" s="75"/>
    </row>
    <row r="930" spans="16:16" x14ac:dyDescent="0.2">
      <c r="P930" s="75"/>
    </row>
    <row r="931" spans="16:16" x14ac:dyDescent="0.2">
      <c r="P931" s="75"/>
    </row>
    <row r="932" spans="16:16" x14ac:dyDescent="0.2">
      <c r="P932" s="75"/>
    </row>
    <row r="933" spans="16:16" x14ac:dyDescent="0.2">
      <c r="P933" s="75"/>
    </row>
    <row r="934" spans="16:16" x14ac:dyDescent="0.2">
      <c r="P934" s="75"/>
    </row>
    <row r="935" spans="16:16" x14ac:dyDescent="0.2">
      <c r="P935" s="75"/>
    </row>
    <row r="936" spans="16:16" x14ac:dyDescent="0.2">
      <c r="P936" s="75"/>
    </row>
    <row r="937" spans="16:16" x14ac:dyDescent="0.2">
      <c r="P937" s="75"/>
    </row>
    <row r="938" spans="16:16" x14ac:dyDescent="0.2">
      <c r="P938" s="75"/>
    </row>
    <row r="939" spans="16:16" x14ac:dyDescent="0.2">
      <c r="P939" s="75"/>
    </row>
    <row r="940" spans="16:16" x14ac:dyDescent="0.2">
      <c r="P940" s="75"/>
    </row>
    <row r="941" spans="16:16" x14ac:dyDescent="0.2">
      <c r="P941" s="75"/>
    </row>
    <row r="942" spans="16:16" x14ac:dyDescent="0.2">
      <c r="P942" s="75"/>
    </row>
    <row r="943" spans="16:16" x14ac:dyDescent="0.2">
      <c r="P943" s="75"/>
    </row>
    <row r="944" spans="16:16" x14ac:dyDescent="0.2">
      <c r="P944" s="75"/>
    </row>
    <row r="945" spans="16:16" x14ac:dyDescent="0.2">
      <c r="P945" s="75"/>
    </row>
    <row r="946" spans="16:16" x14ac:dyDescent="0.2">
      <c r="P946" s="75"/>
    </row>
    <row r="947" spans="16:16" x14ac:dyDescent="0.2">
      <c r="P947" s="75"/>
    </row>
    <row r="948" spans="16:16" x14ac:dyDescent="0.2">
      <c r="P948" s="75"/>
    </row>
    <row r="949" spans="16:16" x14ac:dyDescent="0.2">
      <c r="P949" s="75"/>
    </row>
    <row r="950" spans="16:16" x14ac:dyDescent="0.2">
      <c r="P950" s="75"/>
    </row>
    <row r="951" spans="16:16" x14ac:dyDescent="0.2">
      <c r="P951" s="75"/>
    </row>
    <row r="952" spans="16:16" x14ac:dyDescent="0.2">
      <c r="P952" s="75"/>
    </row>
    <row r="953" spans="16:16" x14ac:dyDescent="0.2">
      <c r="P953" s="75"/>
    </row>
    <row r="954" spans="16:16" x14ac:dyDescent="0.2">
      <c r="P954" s="75"/>
    </row>
    <row r="955" spans="16:16" x14ac:dyDescent="0.2">
      <c r="P955" s="75"/>
    </row>
    <row r="956" spans="16:16" x14ac:dyDescent="0.2">
      <c r="P956" s="75"/>
    </row>
    <row r="957" spans="16:16" x14ac:dyDescent="0.2">
      <c r="P957" s="75"/>
    </row>
    <row r="958" spans="16:16" x14ac:dyDescent="0.2">
      <c r="P958" s="75"/>
    </row>
    <row r="959" spans="16:16" x14ac:dyDescent="0.2">
      <c r="P959" s="75"/>
    </row>
    <row r="960" spans="16:16" x14ac:dyDescent="0.2">
      <c r="P960" s="75"/>
    </row>
    <row r="961" spans="16:16" x14ac:dyDescent="0.2">
      <c r="P961" s="75"/>
    </row>
    <row r="962" spans="16:16" x14ac:dyDescent="0.2">
      <c r="P962" s="75"/>
    </row>
    <row r="963" spans="16:16" x14ac:dyDescent="0.2">
      <c r="P963" s="75"/>
    </row>
    <row r="964" spans="16:16" x14ac:dyDescent="0.2">
      <c r="P964" s="75"/>
    </row>
    <row r="965" spans="16:16" x14ac:dyDescent="0.2">
      <c r="P965" s="75"/>
    </row>
    <row r="966" spans="16:16" x14ac:dyDescent="0.2">
      <c r="P966" s="75"/>
    </row>
    <row r="967" spans="16:16" x14ac:dyDescent="0.2">
      <c r="P967" s="75"/>
    </row>
    <row r="968" spans="16:16" x14ac:dyDescent="0.2">
      <c r="P968" s="75"/>
    </row>
    <row r="969" spans="16:16" x14ac:dyDescent="0.2">
      <c r="P969" s="75"/>
    </row>
    <row r="970" spans="16:16" x14ac:dyDescent="0.2">
      <c r="P970" s="75"/>
    </row>
    <row r="971" spans="16:16" x14ac:dyDescent="0.2">
      <c r="P971" s="75"/>
    </row>
    <row r="972" spans="16:16" x14ac:dyDescent="0.2">
      <c r="P972" s="75"/>
    </row>
    <row r="973" spans="16:16" x14ac:dyDescent="0.2">
      <c r="P973" s="75"/>
    </row>
    <row r="974" spans="16:16" x14ac:dyDescent="0.2">
      <c r="P974" s="75"/>
    </row>
    <row r="975" spans="16:16" x14ac:dyDescent="0.2">
      <c r="P975" s="75"/>
    </row>
    <row r="976" spans="16:16" x14ac:dyDescent="0.2">
      <c r="P976" s="75"/>
    </row>
    <row r="977" spans="16:16" x14ac:dyDescent="0.2">
      <c r="P977" s="75"/>
    </row>
    <row r="978" spans="16:16" x14ac:dyDescent="0.2">
      <c r="P978" s="75"/>
    </row>
    <row r="979" spans="16:16" x14ac:dyDescent="0.2">
      <c r="P979" s="75"/>
    </row>
    <row r="980" spans="16:16" x14ac:dyDescent="0.2">
      <c r="P980" s="75"/>
    </row>
    <row r="981" spans="16:16" x14ac:dyDescent="0.2">
      <c r="P981" s="75"/>
    </row>
    <row r="982" spans="16:16" x14ac:dyDescent="0.2">
      <c r="P982" s="75"/>
    </row>
    <row r="983" spans="16:16" x14ac:dyDescent="0.2">
      <c r="P983" s="75"/>
    </row>
    <row r="984" spans="16:16" x14ac:dyDescent="0.2">
      <c r="P984" s="75"/>
    </row>
    <row r="985" spans="16:16" x14ac:dyDescent="0.2">
      <c r="P985" s="75"/>
    </row>
    <row r="986" spans="16:16" x14ac:dyDescent="0.2">
      <c r="P986" s="75"/>
    </row>
    <row r="987" spans="16:16" x14ac:dyDescent="0.2">
      <c r="P987" s="75"/>
    </row>
    <row r="988" spans="16:16" x14ac:dyDescent="0.2">
      <c r="P988" s="75"/>
    </row>
    <row r="989" spans="16:16" x14ac:dyDescent="0.2">
      <c r="P989" s="75"/>
    </row>
    <row r="990" spans="16:16" x14ac:dyDescent="0.2">
      <c r="P990" s="75"/>
    </row>
    <row r="991" spans="16:16" x14ac:dyDescent="0.2">
      <c r="P991" s="75"/>
    </row>
    <row r="992" spans="16:16" x14ac:dyDescent="0.2">
      <c r="P992" s="75"/>
    </row>
    <row r="993" spans="16:16" x14ac:dyDescent="0.2">
      <c r="P993" s="75"/>
    </row>
    <row r="994" spans="16:16" x14ac:dyDescent="0.2">
      <c r="P994" s="75"/>
    </row>
    <row r="995" spans="16:16" x14ac:dyDescent="0.2">
      <c r="P995" s="75"/>
    </row>
    <row r="996" spans="16:16" x14ac:dyDescent="0.2">
      <c r="P996" s="75"/>
    </row>
    <row r="997" spans="16:16" x14ac:dyDescent="0.2">
      <c r="P997" s="75"/>
    </row>
    <row r="998" spans="16:16" x14ac:dyDescent="0.2">
      <c r="P998" s="75"/>
    </row>
    <row r="999" spans="16:16" x14ac:dyDescent="0.2">
      <c r="P999" s="75"/>
    </row>
    <row r="1000" spans="16:16" x14ac:dyDescent="0.2">
      <c r="P1000" s="75"/>
    </row>
    <row r="1001" spans="16:16" x14ac:dyDescent="0.2">
      <c r="P1001" s="75"/>
    </row>
    <row r="1002" spans="16:16" x14ac:dyDescent="0.2">
      <c r="P1002" s="75"/>
    </row>
    <row r="1003" spans="16:16" x14ac:dyDescent="0.2">
      <c r="P1003" s="75"/>
    </row>
    <row r="1004" spans="16:16" x14ac:dyDescent="0.2">
      <c r="P1004" s="75"/>
    </row>
    <row r="1005" spans="16:16" x14ac:dyDescent="0.2">
      <c r="P1005" s="75"/>
    </row>
    <row r="1006" spans="16:16" x14ac:dyDescent="0.2">
      <c r="P1006" s="75"/>
    </row>
    <row r="1007" spans="16:16" x14ac:dyDescent="0.2">
      <c r="P1007" s="75"/>
    </row>
    <row r="1008" spans="16:16" x14ac:dyDescent="0.2">
      <c r="P1008" s="75"/>
    </row>
    <row r="1009" spans="16:16" x14ac:dyDescent="0.2">
      <c r="P1009" s="75"/>
    </row>
    <row r="1010" spans="16:16" x14ac:dyDescent="0.2">
      <c r="P1010" s="75"/>
    </row>
    <row r="1011" spans="16:16" x14ac:dyDescent="0.2">
      <c r="P1011" s="75"/>
    </row>
    <row r="1012" spans="16:16" x14ac:dyDescent="0.2">
      <c r="P1012" s="75"/>
    </row>
    <row r="1013" spans="16:16" x14ac:dyDescent="0.2">
      <c r="P1013" s="75"/>
    </row>
    <row r="1014" spans="16:16" x14ac:dyDescent="0.2">
      <c r="P1014" s="75"/>
    </row>
    <row r="1015" spans="16:16" x14ac:dyDescent="0.2">
      <c r="P1015" s="75"/>
    </row>
    <row r="1016" spans="16:16" x14ac:dyDescent="0.2">
      <c r="P1016" s="75"/>
    </row>
    <row r="1017" spans="16:16" x14ac:dyDescent="0.2">
      <c r="P1017" s="75"/>
    </row>
    <row r="1018" spans="16:16" x14ac:dyDescent="0.2">
      <c r="P1018" s="75"/>
    </row>
    <row r="1019" spans="16:16" x14ac:dyDescent="0.2">
      <c r="P1019" s="75"/>
    </row>
    <row r="1020" spans="16:16" x14ac:dyDescent="0.2">
      <c r="P1020" s="75"/>
    </row>
    <row r="1021" spans="16:16" x14ac:dyDescent="0.2">
      <c r="P1021" s="75"/>
    </row>
    <row r="1022" spans="16:16" x14ac:dyDescent="0.2">
      <c r="P1022" s="75"/>
    </row>
    <row r="1023" spans="16:16" x14ac:dyDescent="0.2">
      <c r="P1023" s="75"/>
    </row>
    <row r="1024" spans="16:16" x14ac:dyDescent="0.2">
      <c r="P1024" s="75"/>
    </row>
    <row r="1025" spans="16:16" x14ac:dyDescent="0.2">
      <c r="P1025" s="75"/>
    </row>
    <row r="1026" spans="16:16" x14ac:dyDescent="0.2">
      <c r="P1026" s="75"/>
    </row>
    <row r="1027" spans="16:16" x14ac:dyDescent="0.2">
      <c r="P1027" s="75"/>
    </row>
    <row r="1028" spans="16:16" x14ac:dyDescent="0.2">
      <c r="P1028" s="75"/>
    </row>
    <row r="1029" spans="16:16" x14ac:dyDescent="0.2">
      <c r="P1029" s="75"/>
    </row>
    <row r="1030" spans="16:16" x14ac:dyDescent="0.2">
      <c r="P1030" s="75"/>
    </row>
    <row r="1031" spans="16:16" x14ac:dyDescent="0.2">
      <c r="P1031" s="75"/>
    </row>
    <row r="1032" spans="16:16" x14ac:dyDescent="0.2">
      <c r="P1032" s="75"/>
    </row>
    <row r="1033" spans="16:16" x14ac:dyDescent="0.2">
      <c r="P1033" s="75"/>
    </row>
    <row r="1034" spans="16:16" x14ac:dyDescent="0.2">
      <c r="P1034" s="75"/>
    </row>
    <row r="1035" spans="16:16" x14ac:dyDescent="0.2">
      <c r="P1035" s="75"/>
    </row>
    <row r="1036" spans="16:16" x14ac:dyDescent="0.2">
      <c r="P1036" s="75"/>
    </row>
    <row r="1037" spans="16:16" x14ac:dyDescent="0.2">
      <c r="P1037" s="75"/>
    </row>
    <row r="1038" spans="16:16" x14ac:dyDescent="0.2">
      <c r="P1038" s="75"/>
    </row>
    <row r="1039" spans="16:16" x14ac:dyDescent="0.2">
      <c r="P1039" s="75"/>
    </row>
    <row r="1040" spans="16:16" x14ac:dyDescent="0.2">
      <c r="P1040" s="75"/>
    </row>
    <row r="1041" spans="16:16" x14ac:dyDescent="0.2">
      <c r="P1041" s="75"/>
    </row>
    <row r="1042" spans="16:16" x14ac:dyDescent="0.2">
      <c r="P1042" s="75"/>
    </row>
    <row r="1043" spans="16:16" x14ac:dyDescent="0.2">
      <c r="P1043" s="75"/>
    </row>
    <row r="1044" spans="16:16" x14ac:dyDescent="0.2">
      <c r="P1044" s="75"/>
    </row>
    <row r="1045" spans="16:16" x14ac:dyDescent="0.2">
      <c r="P1045" s="75"/>
    </row>
    <row r="1046" spans="16:16" x14ac:dyDescent="0.2">
      <c r="P1046" s="75"/>
    </row>
    <row r="1047" spans="16:16" x14ac:dyDescent="0.2">
      <c r="P1047" s="75"/>
    </row>
    <row r="1048" spans="16:16" x14ac:dyDescent="0.2">
      <c r="P1048" s="75"/>
    </row>
    <row r="1049" spans="16:16" x14ac:dyDescent="0.2">
      <c r="P1049" s="75"/>
    </row>
    <row r="1050" spans="16:16" x14ac:dyDescent="0.2">
      <c r="P1050" s="75"/>
    </row>
    <row r="1051" spans="16:16" x14ac:dyDescent="0.2">
      <c r="P1051" s="75"/>
    </row>
    <row r="1052" spans="16:16" x14ac:dyDescent="0.2">
      <c r="P1052" s="75"/>
    </row>
    <row r="1053" spans="16:16" x14ac:dyDescent="0.2">
      <c r="P1053" s="75"/>
    </row>
    <row r="1054" spans="16:16" x14ac:dyDescent="0.2">
      <c r="P1054" s="75"/>
    </row>
    <row r="1055" spans="16:16" x14ac:dyDescent="0.2">
      <c r="P1055" s="75"/>
    </row>
    <row r="1056" spans="16:16" x14ac:dyDescent="0.2">
      <c r="P1056" s="75"/>
    </row>
    <row r="1057" spans="16:16" x14ac:dyDescent="0.2">
      <c r="P1057" s="75"/>
    </row>
    <row r="1058" spans="16:16" x14ac:dyDescent="0.2">
      <c r="P1058" s="75"/>
    </row>
    <row r="1059" spans="16:16" x14ac:dyDescent="0.2">
      <c r="P1059" s="75"/>
    </row>
    <row r="1060" spans="16:16" x14ac:dyDescent="0.2">
      <c r="P1060" s="75"/>
    </row>
    <row r="1061" spans="16:16" x14ac:dyDescent="0.2">
      <c r="P1061" s="75"/>
    </row>
    <row r="1062" spans="16:16" x14ac:dyDescent="0.2">
      <c r="P1062" s="75"/>
    </row>
    <row r="1063" spans="16:16" x14ac:dyDescent="0.2">
      <c r="P1063" s="75"/>
    </row>
    <row r="1064" spans="16:16" x14ac:dyDescent="0.2">
      <c r="P1064" s="75"/>
    </row>
    <row r="1065" spans="16:16" x14ac:dyDescent="0.2">
      <c r="P1065" s="75"/>
    </row>
    <row r="1066" spans="16:16" x14ac:dyDescent="0.2">
      <c r="P1066" s="75"/>
    </row>
    <row r="1067" spans="16:16" x14ac:dyDescent="0.2">
      <c r="P1067" s="75"/>
    </row>
    <row r="1068" spans="16:16" x14ac:dyDescent="0.2">
      <c r="P1068" s="75"/>
    </row>
    <row r="1069" spans="16:16" x14ac:dyDescent="0.2">
      <c r="P1069" s="75"/>
    </row>
    <row r="1070" spans="16:16" x14ac:dyDescent="0.2">
      <c r="P1070" s="75"/>
    </row>
    <row r="1071" spans="16:16" x14ac:dyDescent="0.2">
      <c r="P1071" s="75"/>
    </row>
    <row r="1072" spans="16:16" x14ac:dyDescent="0.2">
      <c r="P1072" s="75"/>
    </row>
    <row r="1073" spans="16:16" x14ac:dyDescent="0.2">
      <c r="P1073" s="75"/>
    </row>
    <row r="1074" spans="16:16" x14ac:dyDescent="0.2">
      <c r="P1074" s="75"/>
    </row>
    <row r="1075" spans="16:16" x14ac:dyDescent="0.2">
      <c r="P1075" s="75"/>
    </row>
    <row r="1076" spans="16:16" x14ac:dyDescent="0.2">
      <c r="P1076" s="75"/>
    </row>
    <row r="1077" spans="16:16" x14ac:dyDescent="0.2">
      <c r="P1077" s="75"/>
    </row>
    <row r="1078" spans="16:16" x14ac:dyDescent="0.2">
      <c r="P1078" s="75"/>
    </row>
    <row r="1079" spans="16:16" x14ac:dyDescent="0.2">
      <c r="P1079" s="75"/>
    </row>
    <row r="1080" spans="16:16" x14ac:dyDescent="0.2">
      <c r="P1080" s="75"/>
    </row>
    <row r="1081" spans="16:16" x14ac:dyDescent="0.2">
      <c r="P1081" s="75"/>
    </row>
    <row r="1082" spans="16:16" x14ac:dyDescent="0.2">
      <c r="P1082" s="75"/>
    </row>
    <row r="1083" spans="16:16" x14ac:dyDescent="0.2">
      <c r="P1083" s="75"/>
    </row>
    <row r="1084" spans="16:16" x14ac:dyDescent="0.2">
      <c r="P1084" s="75"/>
    </row>
    <row r="1085" spans="16:16" x14ac:dyDescent="0.2">
      <c r="P1085" s="75"/>
    </row>
    <row r="1086" spans="16:16" x14ac:dyDescent="0.2">
      <c r="P1086" s="75"/>
    </row>
    <row r="1087" spans="16:16" x14ac:dyDescent="0.2">
      <c r="P1087" s="75"/>
    </row>
    <row r="1088" spans="16:16" x14ac:dyDescent="0.2">
      <c r="P1088" s="75"/>
    </row>
    <row r="1089" spans="16:16" x14ac:dyDescent="0.2">
      <c r="P1089" s="75"/>
    </row>
    <row r="1090" spans="16:16" x14ac:dyDescent="0.2">
      <c r="P1090" s="75"/>
    </row>
    <row r="1091" spans="16:16" x14ac:dyDescent="0.2">
      <c r="P1091" s="75"/>
    </row>
    <row r="1092" spans="16:16" x14ac:dyDescent="0.2">
      <c r="P1092" s="75"/>
    </row>
    <row r="1093" spans="16:16" x14ac:dyDescent="0.2">
      <c r="P1093" s="75"/>
    </row>
    <row r="1094" spans="16:16" x14ac:dyDescent="0.2">
      <c r="P1094" s="75"/>
    </row>
    <row r="1095" spans="16:16" x14ac:dyDescent="0.2">
      <c r="P1095" s="75"/>
    </row>
    <row r="1096" spans="16:16" x14ac:dyDescent="0.2">
      <c r="P1096" s="75"/>
    </row>
    <row r="1097" spans="16:16" x14ac:dyDescent="0.2">
      <c r="P1097" s="75"/>
    </row>
    <row r="1098" spans="16:16" x14ac:dyDescent="0.2">
      <c r="P1098" s="75"/>
    </row>
    <row r="1099" spans="16:16" x14ac:dyDescent="0.2">
      <c r="P1099" s="75"/>
    </row>
    <row r="1100" spans="16:16" x14ac:dyDescent="0.2">
      <c r="P1100" s="75"/>
    </row>
    <row r="1101" spans="16:16" x14ac:dyDescent="0.2">
      <c r="P1101" s="75"/>
    </row>
    <row r="1102" spans="16:16" x14ac:dyDescent="0.2">
      <c r="P1102" s="75"/>
    </row>
    <row r="1103" spans="16:16" x14ac:dyDescent="0.2">
      <c r="P1103" s="75"/>
    </row>
    <row r="1104" spans="16:16" x14ac:dyDescent="0.2">
      <c r="P1104" s="75"/>
    </row>
    <row r="1105" spans="16:16" x14ac:dyDescent="0.2">
      <c r="P1105" s="75"/>
    </row>
    <row r="1106" spans="16:16" x14ac:dyDescent="0.2">
      <c r="P1106" s="75"/>
    </row>
    <row r="1107" spans="16:16" x14ac:dyDescent="0.2">
      <c r="P1107" s="75"/>
    </row>
    <row r="1108" spans="16:16" x14ac:dyDescent="0.2">
      <c r="P1108" s="75"/>
    </row>
    <row r="1109" spans="16:16" x14ac:dyDescent="0.2">
      <c r="P1109" s="75"/>
    </row>
    <row r="1110" spans="16:16" x14ac:dyDescent="0.2">
      <c r="P1110" s="75"/>
    </row>
    <row r="1111" spans="16:16" x14ac:dyDescent="0.2">
      <c r="P1111" s="75"/>
    </row>
    <row r="1112" spans="16:16" x14ac:dyDescent="0.2">
      <c r="P1112" s="75"/>
    </row>
    <row r="1113" spans="16:16" x14ac:dyDescent="0.2">
      <c r="P1113" s="75"/>
    </row>
    <row r="1114" spans="16:16" x14ac:dyDescent="0.2">
      <c r="P1114" s="75"/>
    </row>
    <row r="1115" spans="16:16" x14ac:dyDescent="0.2">
      <c r="P1115" s="75"/>
    </row>
    <row r="1116" spans="16:16" x14ac:dyDescent="0.2">
      <c r="P1116" s="75"/>
    </row>
    <row r="1117" spans="16:16" x14ac:dyDescent="0.2">
      <c r="P1117" s="75"/>
    </row>
    <row r="1118" spans="16:16" x14ac:dyDescent="0.2">
      <c r="P1118" s="75"/>
    </row>
    <row r="1119" spans="16:16" x14ac:dyDescent="0.2">
      <c r="P1119" s="75"/>
    </row>
    <row r="1120" spans="16:16" x14ac:dyDescent="0.2">
      <c r="P1120" s="75"/>
    </row>
    <row r="1121" spans="16:16" x14ac:dyDescent="0.2">
      <c r="P1121" s="75"/>
    </row>
    <row r="1122" spans="16:16" x14ac:dyDescent="0.2">
      <c r="P1122" s="75"/>
    </row>
    <row r="1123" spans="16:16" x14ac:dyDescent="0.2">
      <c r="P1123" s="75"/>
    </row>
    <row r="1124" spans="16:16" x14ac:dyDescent="0.2">
      <c r="P1124" s="75"/>
    </row>
    <row r="1125" spans="16:16" x14ac:dyDescent="0.2">
      <c r="P1125" s="75"/>
    </row>
    <row r="1126" spans="16:16" x14ac:dyDescent="0.2">
      <c r="P1126" s="75"/>
    </row>
    <row r="1127" spans="16:16" x14ac:dyDescent="0.2">
      <c r="P1127" s="75"/>
    </row>
    <row r="1128" spans="16:16" x14ac:dyDescent="0.2">
      <c r="P1128" s="75"/>
    </row>
    <row r="1129" spans="16:16" x14ac:dyDescent="0.2">
      <c r="P1129" s="75"/>
    </row>
    <row r="1130" spans="16:16" x14ac:dyDescent="0.2">
      <c r="P1130" s="75"/>
    </row>
    <row r="1131" spans="16:16" x14ac:dyDescent="0.2">
      <c r="P1131" s="75"/>
    </row>
    <row r="1132" spans="16:16" x14ac:dyDescent="0.2">
      <c r="P1132" s="75"/>
    </row>
    <row r="1133" spans="16:16" x14ac:dyDescent="0.2">
      <c r="P1133" s="75"/>
    </row>
    <row r="1134" spans="16:16" x14ac:dyDescent="0.2">
      <c r="P1134" s="75"/>
    </row>
    <row r="1135" spans="16:16" x14ac:dyDescent="0.2">
      <c r="P1135" s="75"/>
    </row>
    <row r="1136" spans="16:16" x14ac:dyDescent="0.2">
      <c r="P1136" s="75"/>
    </row>
    <row r="1137" spans="16:16" x14ac:dyDescent="0.2">
      <c r="P1137" s="75"/>
    </row>
    <row r="1138" spans="16:16" x14ac:dyDescent="0.2">
      <c r="P1138" s="75"/>
    </row>
    <row r="1139" spans="16:16" x14ac:dyDescent="0.2">
      <c r="P1139" s="75"/>
    </row>
    <row r="1140" spans="16:16" x14ac:dyDescent="0.2">
      <c r="P1140" s="75"/>
    </row>
    <row r="1141" spans="16:16" x14ac:dyDescent="0.2">
      <c r="P1141" s="75"/>
    </row>
    <row r="1142" spans="16:16" x14ac:dyDescent="0.2">
      <c r="P1142" s="75"/>
    </row>
    <row r="1143" spans="16:16" x14ac:dyDescent="0.2">
      <c r="P1143" s="75"/>
    </row>
    <row r="1144" spans="16:16" x14ac:dyDescent="0.2">
      <c r="P1144" s="75"/>
    </row>
    <row r="1145" spans="16:16" x14ac:dyDescent="0.2">
      <c r="P1145" s="75"/>
    </row>
    <row r="1146" spans="16:16" x14ac:dyDescent="0.2">
      <c r="P1146" s="75"/>
    </row>
    <row r="1147" spans="16:16" x14ac:dyDescent="0.2">
      <c r="P1147" s="75"/>
    </row>
    <row r="1148" spans="16:16" x14ac:dyDescent="0.2">
      <c r="P1148" s="75"/>
    </row>
    <row r="1149" spans="16:16" x14ac:dyDescent="0.2">
      <c r="P1149" s="75"/>
    </row>
    <row r="1150" spans="16:16" x14ac:dyDescent="0.2">
      <c r="P1150" s="75"/>
    </row>
    <row r="1151" spans="16:16" x14ac:dyDescent="0.2">
      <c r="P1151" s="75"/>
    </row>
    <row r="1152" spans="16:16" x14ac:dyDescent="0.2">
      <c r="P1152" s="75"/>
    </row>
    <row r="1153" spans="16:16" x14ac:dyDescent="0.2">
      <c r="P1153" s="75"/>
    </row>
    <row r="1154" spans="16:16" x14ac:dyDescent="0.2">
      <c r="P1154" s="75"/>
    </row>
    <row r="1155" spans="16:16" x14ac:dyDescent="0.2">
      <c r="P1155" s="75"/>
    </row>
    <row r="1156" spans="16:16" x14ac:dyDescent="0.2">
      <c r="P1156" s="75"/>
    </row>
    <row r="1157" spans="16:16" x14ac:dyDescent="0.2">
      <c r="P1157" s="75"/>
    </row>
    <row r="1158" spans="16:16" x14ac:dyDescent="0.2">
      <c r="P1158" s="75"/>
    </row>
    <row r="1159" spans="16:16" x14ac:dyDescent="0.2">
      <c r="P1159" s="75"/>
    </row>
    <row r="1160" spans="16:16" x14ac:dyDescent="0.2">
      <c r="P1160" s="75"/>
    </row>
    <row r="1161" spans="16:16" x14ac:dyDescent="0.2">
      <c r="P1161" s="75"/>
    </row>
    <row r="1162" spans="16:16" x14ac:dyDescent="0.2">
      <c r="P1162" s="75"/>
    </row>
    <row r="1163" spans="16:16" x14ac:dyDescent="0.2">
      <c r="P1163" s="75"/>
    </row>
    <row r="1164" spans="16:16" x14ac:dyDescent="0.2">
      <c r="P1164" s="75"/>
    </row>
    <row r="1165" spans="16:16" x14ac:dyDescent="0.2">
      <c r="P1165" s="75"/>
    </row>
    <row r="1166" spans="16:16" x14ac:dyDescent="0.2">
      <c r="P1166" s="75"/>
    </row>
    <row r="1167" spans="16:16" x14ac:dyDescent="0.2">
      <c r="P1167" s="75"/>
    </row>
    <row r="1168" spans="16:16" x14ac:dyDescent="0.2">
      <c r="P1168" s="75"/>
    </row>
    <row r="1169" spans="16:16" x14ac:dyDescent="0.2">
      <c r="P1169" s="75"/>
    </row>
    <row r="1170" spans="16:16" x14ac:dyDescent="0.2">
      <c r="P1170" s="75"/>
    </row>
    <row r="1171" spans="16:16" x14ac:dyDescent="0.2">
      <c r="P1171" s="75"/>
    </row>
    <row r="1172" spans="16:16" x14ac:dyDescent="0.2">
      <c r="P1172" s="75"/>
    </row>
    <row r="1173" spans="16:16" x14ac:dyDescent="0.2">
      <c r="P1173" s="75"/>
    </row>
    <row r="1174" spans="16:16" x14ac:dyDescent="0.2">
      <c r="P1174" s="75"/>
    </row>
    <row r="1175" spans="16:16" x14ac:dyDescent="0.2">
      <c r="P1175" s="75"/>
    </row>
    <row r="1176" spans="16:16" x14ac:dyDescent="0.2">
      <c r="P1176" s="75"/>
    </row>
    <row r="1177" spans="16:16" x14ac:dyDescent="0.2">
      <c r="P1177" s="75"/>
    </row>
    <row r="1178" spans="16:16" x14ac:dyDescent="0.2">
      <c r="P1178" s="75"/>
    </row>
    <row r="1179" spans="16:16" x14ac:dyDescent="0.2">
      <c r="P1179" s="75"/>
    </row>
    <row r="1180" spans="16:16" x14ac:dyDescent="0.2">
      <c r="P1180" s="75"/>
    </row>
    <row r="1181" spans="16:16" x14ac:dyDescent="0.2">
      <c r="P1181" s="75"/>
    </row>
    <row r="1182" spans="16:16" x14ac:dyDescent="0.2">
      <c r="P1182" s="75"/>
    </row>
    <row r="1183" spans="16:16" x14ac:dyDescent="0.2">
      <c r="P1183" s="75"/>
    </row>
    <row r="1184" spans="16:16" x14ac:dyDescent="0.2">
      <c r="P1184" s="75"/>
    </row>
    <row r="1185" spans="16:16" x14ac:dyDescent="0.2">
      <c r="P1185" s="75"/>
    </row>
    <row r="1186" spans="16:16" x14ac:dyDescent="0.2">
      <c r="P1186" s="75"/>
    </row>
    <row r="1187" spans="16:16" x14ac:dyDescent="0.2">
      <c r="P1187" s="75"/>
    </row>
    <row r="1188" spans="16:16" x14ac:dyDescent="0.2">
      <c r="P1188" s="75"/>
    </row>
    <row r="1189" spans="16:16" x14ac:dyDescent="0.2">
      <c r="P1189" s="75"/>
    </row>
    <row r="1190" spans="16:16" x14ac:dyDescent="0.2">
      <c r="P1190" s="75"/>
    </row>
    <row r="1191" spans="16:16" x14ac:dyDescent="0.2">
      <c r="P1191" s="75"/>
    </row>
    <row r="1192" spans="16:16" x14ac:dyDescent="0.2">
      <c r="P1192" s="75"/>
    </row>
    <row r="1193" spans="16:16" x14ac:dyDescent="0.2">
      <c r="P1193" s="75"/>
    </row>
    <row r="1194" spans="16:16" x14ac:dyDescent="0.2">
      <c r="P1194" s="75"/>
    </row>
    <row r="1195" spans="16:16" x14ac:dyDescent="0.2">
      <c r="P1195" s="75"/>
    </row>
    <row r="1196" spans="16:16" x14ac:dyDescent="0.2">
      <c r="P1196" s="75"/>
    </row>
    <row r="1197" spans="16:16" x14ac:dyDescent="0.2">
      <c r="P1197" s="75"/>
    </row>
    <row r="1198" spans="16:16" x14ac:dyDescent="0.2">
      <c r="P1198" s="75"/>
    </row>
    <row r="1199" spans="16:16" x14ac:dyDescent="0.2">
      <c r="P1199" s="75"/>
    </row>
    <row r="1200" spans="16:16" x14ac:dyDescent="0.2">
      <c r="P1200" s="75"/>
    </row>
    <row r="1201" spans="16:16" x14ac:dyDescent="0.2">
      <c r="P1201" s="75"/>
    </row>
    <row r="1202" spans="16:16" x14ac:dyDescent="0.2">
      <c r="P1202" s="75"/>
    </row>
    <row r="1203" spans="16:16" x14ac:dyDescent="0.2">
      <c r="P1203" s="75"/>
    </row>
    <row r="1204" spans="16:16" x14ac:dyDescent="0.2">
      <c r="P1204" s="75"/>
    </row>
    <row r="1205" spans="16:16" x14ac:dyDescent="0.2">
      <c r="P1205" s="75"/>
    </row>
    <row r="1206" spans="16:16" x14ac:dyDescent="0.2">
      <c r="P1206" s="75"/>
    </row>
    <row r="1207" spans="16:16" x14ac:dyDescent="0.2">
      <c r="P1207" s="75"/>
    </row>
    <row r="1208" spans="16:16" x14ac:dyDescent="0.2">
      <c r="P1208" s="75"/>
    </row>
    <row r="1209" spans="16:16" x14ac:dyDescent="0.2">
      <c r="P1209" s="75"/>
    </row>
    <row r="1210" spans="16:16" x14ac:dyDescent="0.2">
      <c r="P1210" s="75"/>
    </row>
    <row r="1211" spans="16:16" x14ac:dyDescent="0.2">
      <c r="P1211" s="75"/>
    </row>
    <row r="1212" spans="16:16" x14ac:dyDescent="0.2">
      <c r="P1212" s="75"/>
    </row>
    <row r="1213" spans="16:16" x14ac:dyDescent="0.2">
      <c r="P1213" s="75"/>
    </row>
    <row r="1214" spans="16:16" x14ac:dyDescent="0.2">
      <c r="P1214" s="75"/>
    </row>
    <row r="1215" spans="16:16" x14ac:dyDescent="0.2">
      <c r="P1215" s="75"/>
    </row>
    <row r="1216" spans="16:16" x14ac:dyDescent="0.2">
      <c r="P1216" s="75"/>
    </row>
    <row r="1217" spans="16:16" x14ac:dyDescent="0.2">
      <c r="P1217" s="75"/>
    </row>
    <row r="1218" spans="16:16" x14ac:dyDescent="0.2">
      <c r="P1218" s="75"/>
    </row>
    <row r="1219" spans="16:16" x14ac:dyDescent="0.2">
      <c r="P1219" s="75"/>
    </row>
    <row r="1220" spans="16:16" x14ac:dyDescent="0.2">
      <c r="P1220" s="75"/>
    </row>
    <row r="1221" spans="16:16" x14ac:dyDescent="0.2">
      <c r="P1221" s="75"/>
    </row>
    <row r="1222" spans="16:16" x14ac:dyDescent="0.2">
      <c r="P1222" s="75"/>
    </row>
    <row r="1223" spans="16:16" x14ac:dyDescent="0.2">
      <c r="P1223" s="75"/>
    </row>
    <row r="1224" spans="16:16" x14ac:dyDescent="0.2">
      <c r="P1224" s="75"/>
    </row>
    <row r="1225" spans="16:16" x14ac:dyDescent="0.2">
      <c r="P1225" s="75"/>
    </row>
    <row r="1226" spans="16:16" x14ac:dyDescent="0.2">
      <c r="P1226" s="75"/>
    </row>
    <row r="1227" spans="16:16" x14ac:dyDescent="0.2">
      <c r="P1227" s="75"/>
    </row>
    <row r="1228" spans="16:16" x14ac:dyDescent="0.2">
      <c r="P1228" s="75"/>
    </row>
    <row r="1229" spans="16:16" x14ac:dyDescent="0.2">
      <c r="P1229" s="75"/>
    </row>
    <row r="1230" spans="16:16" x14ac:dyDescent="0.2">
      <c r="P1230" s="75"/>
    </row>
    <row r="1231" spans="16:16" x14ac:dyDescent="0.2">
      <c r="P1231" s="75"/>
    </row>
    <row r="1232" spans="16:16" x14ac:dyDescent="0.2">
      <c r="P1232" s="75"/>
    </row>
    <row r="1233" spans="16:16" x14ac:dyDescent="0.2">
      <c r="P1233" s="75"/>
    </row>
    <row r="1234" spans="16:16" x14ac:dyDescent="0.2">
      <c r="P1234" s="75"/>
    </row>
    <row r="1235" spans="16:16" x14ac:dyDescent="0.2">
      <c r="P1235" s="75"/>
    </row>
    <row r="1236" spans="16:16" x14ac:dyDescent="0.2">
      <c r="P1236" s="75"/>
    </row>
    <row r="1237" spans="16:16" x14ac:dyDescent="0.2">
      <c r="P1237" s="75"/>
    </row>
    <row r="1238" spans="16:16" x14ac:dyDescent="0.2">
      <c r="P1238" s="75"/>
    </row>
    <row r="1239" spans="16:16" x14ac:dyDescent="0.2">
      <c r="P1239" s="75"/>
    </row>
    <row r="1240" spans="16:16" x14ac:dyDescent="0.2">
      <c r="P1240" s="75"/>
    </row>
    <row r="1241" spans="16:16" x14ac:dyDescent="0.2">
      <c r="P1241" s="75"/>
    </row>
    <row r="1242" spans="16:16" x14ac:dyDescent="0.2">
      <c r="P1242" s="75"/>
    </row>
    <row r="1243" spans="16:16" x14ac:dyDescent="0.2">
      <c r="P1243" s="75"/>
    </row>
    <row r="1244" spans="16:16" x14ac:dyDescent="0.2">
      <c r="P1244" s="75"/>
    </row>
    <row r="1245" spans="16:16" x14ac:dyDescent="0.2">
      <c r="P1245" s="75"/>
    </row>
    <row r="1246" spans="16:16" x14ac:dyDescent="0.2">
      <c r="P1246" s="75"/>
    </row>
    <row r="1247" spans="16:16" x14ac:dyDescent="0.2">
      <c r="P1247" s="75"/>
    </row>
    <row r="1248" spans="16:16" x14ac:dyDescent="0.2">
      <c r="P1248" s="75"/>
    </row>
    <row r="1249" spans="16:16" x14ac:dyDescent="0.2">
      <c r="P1249" s="75"/>
    </row>
    <row r="1250" spans="16:16" x14ac:dyDescent="0.2">
      <c r="P1250" s="75"/>
    </row>
    <row r="1251" spans="16:16" x14ac:dyDescent="0.2">
      <c r="P1251" s="75"/>
    </row>
    <row r="1252" spans="16:16" x14ac:dyDescent="0.2">
      <c r="P1252" s="75"/>
    </row>
    <row r="1253" spans="16:16" x14ac:dyDescent="0.2">
      <c r="P1253" s="75"/>
    </row>
    <row r="1254" spans="16:16" x14ac:dyDescent="0.2">
      <c r="P1254" s="75"/>
    </row>
    <row r="1255" spans="16:16" x14ac:dyDescent="0.2">
      <c r="P1255" s="75"/>
    </row>
    <row r="1256" spans="16:16" x14ac:dyDescent="0.2">
      <c r="P1256" s="75"/>
    </row>
    <row r="1257" spans="16:16" x14ac:dyDescent="0.2">
      <c r="P1257" s="75"/>
    </row>
    <row r="1258" spans="16:16" x14ac:dyDescent="0.2">
      <c r="P1258" s="75"/>
    </row>
    <row r="1259" spans="16:16" x14ac:dyDescent="0.2">
      <c r="P1259" s="75"/>
    </row>
    <row r="1260" spans="16:16" x14ac:dyDescent="0.2">
      <c r="P1260" s="75"/>
    </row>
    <row r="1261" spans="16:16" x14ac:dyDescent="0.2">
      <c r="P1261" s="75"/>
    </row>
    <row r="1262" spans="16:16" x14ac:dyDescent="0.2">
      <c r="P1262" s="75"/>
    </row>
    <row r="1263" spans="16:16" x14ac:dyDescent="0.2">
      <c r="P1263" s="75"/>
    </row>
    <row r="1264" spans="16:16" x14ac:dyDescent="0.2">
      <c r="P1264" s="75"/>
    </row>
    <row r="1265" spans="16:16" x14ac:dyDescent="0.2">
      <c r="P1265" s="75"/>
    </row>
    <row r="1266" spans="16:16" x14ac:dyDescent="0.2">
      <c r="P1266" s="75"/>
    </row>
    <row r="1267" spans="16:16" x14ac:dyDescent="0.2">
      <c r="P1267" s="75"/>
    </row>
    <row r="1268" spans="16:16" x14ac:dyDescent="0.2">
      <c r="P1268" s="75"/>
    </row>
    <row r="1269" spans="16:16" x14ac:dyDescent="0.2">
      <c r="P1269" s="75"/>
    </row>
    <row r="1270" spans="16:16" x14ac:dyDescent="0.2">
      <c r="P1270" s="75"/>
    </row>
    <row r="1271" spans="16:16" x14ac:dyDescent="0.2">
      <c r="P1271" s="75"/>
    </row>
    <row r="1272" spans="16:16" x14ac:dyDescent="0.2">
      <c r="P1272" s="75"/>
    </row>
    <row r="1273" spans="16:16" x14ac:dyDescent="0.2">
      <c r="P1273" s="75"/>
    </row>
    <row r="1274" spans="16:16" x14ac:dyDescent="0.2">
      <c r="P1274" s="75"/>
    </row>
    <row r="1275" spans="16:16" x14ac:dyDescent="0.2">
      <c r="P1275" s="75"/>
    </row>
    <row r="1276" spans="16:16" x14ac:dyDescent="0.2">
      <c r="P1276" s="75"/>
    </row>
    <row r="1277" spans="16:16" x14ac:dyDescent="0.2">
      <c r="P1277" s="75"/>
    </row>
    <row r="1278" spans="16:16" x14ac:dyDescent="0.2">
      <c r="P1278" s="75"/>
    </row>
    <row r="1279" spans="16:16" x14ac:dyDescent="0.2">
      <c r="P1279" s="75"/>
    </row>
    <row r="1280" spans="16:16" x14ac:dyDescent="0.2">
      <c r="P1280" s="75"/>
    </row>
    <row r="1281" spans="16:16" x14ac:dyDescent="0.2">
      <c r="P1281" s="75"/>
    </row>
    <row r="1282" spans="16:16" x14ac:dyDescent="0.2">
      <c r="P1282" s="75"/>
    </row>
    <row r="1283" spans="16:16" x14ac:dyDescent="0.2">
      <c r="P1283" s="75"/>
    </row>
    <row r="1284" spans="16:16" x14ac:dyDescent="0.2">
      <c r="P1284" s="75"/>
    </row>
    <row r="1285" spans="16:16" x14ac:dyDescent="0.2">
      <c r="P1285" s="75"/>
    </row>
    <row r="1286" spans="16:16" x14ac:dyDescent="0.2">
      <c r="P1286" s="75"/>
    </row>
    <row r="1287" spans="16:16" x14ac:dyDescent="0.2">
      <c r="P1287" s="75"/>
    </row>
    <row r="1288" spans="16:16" x14ac:dyDescent="0.2">
      <c r="P1288" s="75"/>
    </row>
    <row r="1289" spans="16:16" x14ac:dyDescent="0.2">
      <c r="P1289" s="75"/>
    </row>
    <row r="1290" spans="16:16" x14ac:dyDescent="0.2">
      <c r="P1290" s="75"/>
    </row>
    <row r="1291" spans="16:16" x14ac:dyDescent="0.2">
      <c r="P1291" s="75"/>
    </row>
    <row r="1292" spans="16:16" x14ac:dyDescent="0.2">
      <c r="P1292" s="75"/>
    </row>
    <row r="1293" spans="16:16" x14ac:dyDescent="0.2">
      <c r="P1293" s="75"/>
    </row>
    <row r="1294" spans="16:16" x14ac:dyDescent="0.2">
      <c r="P1294" s="75"/>
    </row>
    <row r="1295" spans="16:16" x14ac:dyDescent="0.2">
      <c r="P1295" s="75"/>
    </row>
    <row r="1296" spans="16:16" x14ac:dyDescent="0.2">
      <c r="P1296" s="75"/>
    </row>
    <row r="1297" spans="16:16" x14ac:dyDescent="0.2">
      <c r="P1297" s="75"/>
    </row>
    <row r="1298" spans="16:16" x14ac:dyDescent="0.2">
      <c r="P1298" s="75"/>
    </row>
    <row r="1299" spans="16:16" x14ac:dyDescent="0.2">
      <c r="P1299" s="75"/>
    </row>
    <row r="1300" spans="16:16" x14ac:dyDescent="0.2">
      <c r="P1300" s="75"/>
    </row>
    <row r="1301" spans="16:16" x14ac:dyDescent="0.2">
      <c r="P1301" s="75"/>
    </row>
    <row r="1302" spans="16:16" x14ac:dyDescent="0.2">
      <c r="P1302" s="75"/>
    </row>
    <row r="1303" spans="16:16" x14ac:dyDescent="0.2">
      <c r="P1303" s="75"/>
    </row>
    <row r="1304" spans="16:16" x14ac:dyDescent="0.2">
      <c r="P1304" s="75"/>
    </row>
    <row r="1305" spans="16:16" x14ac:dyDescent="0.2">
      <c r="P1305" s="75"/>
    </row>
    <row r="1306" spans="16:16" x14ac:dyDescent="0.2">
      <c r="P1306" s="75"/>
    </row>
    <row r="1307" spans="16:16" x14ac:dyDescent="0.2">
      <c r="P1307" s="75"/>
    </row>
    <row r="1308" spans="16:16" x14ac:dyDescent="0.2">
      <c r="P1308" s="75"/>
    </row>
    <row r="1309" spans="16:16" x14ac:dyDescent="0.2">
      <c r="P1309" s="75"/>
    </row>
    <row r="1310" spans="16:16" x14ac:dyDescent="0.2">
      <c r="P1310" s="75"/>
    </row>
    <row r="1311" spans="16:16" x14ac:dyDescent="0.2">
      <c r="P1311" s="75"/>
    </row>
    <row r="1312" spans="16:16" x14ac:dyDescent="0.2">
      <c r="P1312" s="75"/>
    </row>
    <row r="1313" spans="16:16" x14ac:dyDescent="0.2">
      <c r="P1313" s="75"/>
    </row>
    <row r="1314" spans="16:16" x14ac:dyDescent="0.2">
      <c r="P1314" s="75"/>
    </row>
    <row r="1315" spans="16:16" x14ac:dyDescent="0.2">
      <c r="P1315" s="75"/>
    </row>
    <row r="1316" spans="16:16" x14ac:dyDescent="0.2">
      <c r="P1316" s="75"/>
    </row>
    <row r="1317" spans="16:16" x14ac:dyDescent="0.2">
      <c r="P1317" s="75"/>
    </row>
    <row r="1318" spans="16:16" x14ac:dyDescent="0.2">
      <c r="P1318" s="75"/>
    </row>
    <row r="1319" spans="16:16" x14ac:dyDescent="0.2">
      <c r="P1319" s="75"/>
    </row>
    <row r="1320" spans="16:16" x14ac:dyDescent="0.2">
      <c r="P1320" s="75"/>
    </row>
    <row r="1321" spans="16:16" x14ac:dyDescent="0.2">
      <c r="P1321" s="75"/>
    </row>
    <row r="1322" spans="16:16" x14ac:dyDescent="0.2">
      <c r="P1322" s="75"/>
    </row>
    <row r="1323" spans="16:16" x14ac:dyDescent="0.2">
      <c r="P1323" s="75"/>
    </row>
    <row r="1324" spans="16:16" x14ac:dyDescent="0.2">
      <c r="P1324" s="75"/>
    </row>
    <row r="1325" spans="16:16" x14ac:dyDescent="0.2">
      <c r="P1325" s="75"/>
    </row>
    <row r="1326" spans="16:16" x14ac:dyDescent="0.2">
      <c r="P1326" s="75"/>
    </row>
    <row r="1327" spans="16:16" x14ac:dyDescent="0.2">
      <c r="P1327" s="75"/>
    </row>
    <row r="1328" spans="16:16" x14ac:dyDescent="0.2">
      <c r="P1328" s="75"/>
    </row>
    <row r="1329" spans="16:16" x14ac:dyDescent="0.2">
      <c r="P1329" s="75"/>
    </row>
    <row r="1330" spans="16:16" x14ac:dyDescent="0.2">
      <c r="P1330" s="75"/>
    </row>
    <row r="1331" spans="16:16" x14ac:dyDescent="0.2">
      <c r="P1331" s="75"/>
    </row>
    <row r="1332" spans="16:16" x14ac:dyDescent="0.2">
      <c r="P1332" s="75"/>
    </row>
    <row r="1333" spans="16:16" x14ac:dyDescent="0.2">
      <c r="P1333" s="75"/>
    </row>
    <row r="1334" spans="16:16" x14ac:dyDescent="0.2">
      <c r="P1334" s="75"/>
    </row>
    <row r="1335" spans="16:16" x14ac:dyDescent="0.2">
      <c r="P1335" s="75"/>
    </row>
    <row r="1336" spans="16:16" x14ac:dyDescent="0.2">
      <c r="P1336" s="75"/>
    </row>
    <row r="1337" spans="16:16" x14ac:dyDescent="0.2">
      <c r="P1337" s="75"/>
    </row>
    <row r="1338" spans="16:16" x14ac:dyDescent="0.2">
      <c r="P1338" s="75"/>
    </row>
    <row r="1339" spans="16:16" x14ac:dyDescent="0.2">
      <c r="P1339" s="75"/>
    </row>
    <row r="1340" spans="16:16" x14ac:dyDescent="0.2">
      <c r="P1340" s="75"/>
    </row>
    <row r="1341" spans="16:16" x14ac:dyDescent="0.2">
      <c r="P1341" s="75"/>
    </row>
    <row r="1342" spans="16:16" x14ac:dyDescent="0.2">
      <c r="P1342" s="75"/>
    </row>
    <row r="1343" spans="16:16" x14ac:dyDescent="0.2">
      <c r="P1343" s="75"/>
    </row>
    <row r="1344" spans="16:16" x14ac:dyDescent="0.2">
      <c r="P1344" s="75"/>
    </row>
    <row r="1345" spans="16:16" x14ac:dyDescent="0.2">
      <c r="P1345" s="75"/>
    </row>
    <row r="1346" spans="16:16" x14ac:dyDescent="0.2">
      <c r="P1346" s="75"/>
    </row>
    <row r="1347" spans="16:16" x14ac:dyDescent="0.2">
      <c r="P1347" s="75"/>
    </row>
    <row r="1348" spans="16:16" x14ac:dyDescent="0.2">
      <c r="P1348" s="75"/>
    </row>
    <row r="1349" spans="16:16" x14ac:dyDescent="0.2">
      <c r="P1349" s="75"/>
    </row>
    <row r="1350" spans="16:16" x14ac:dyDescent="0.2">
      <c r="P1350" s="75"/>
    </row>
    <row r="1351" spans="16:16" x14ac:dyDescent="0.2">
      <c r="P1351" s="75"/>
    </row>
    <row r="1352" spans="16:16" x14ac:dyDescent="0.2">
      <c r="P1352" s="75"/>
    </row>
    <row r="1353" spans="16:16" x14ac:dyDescent="0.2">
      <c r="P1353" s="75"/>
    </row>
    <row r="1354" spans="16:16" x14ac:dyDescent="0.2">
      <c r="P1354" s="75"/>
    </row>
    <row r="1355" spans="16:16" x14ac:dyDescent="0.2">
      <c r="P1355" s="75"/>
    </row>
    <row r="1356" spans="16:16" x14ac:dyDescent="0.2">
      <c r="P1356" s="75"/>
    </row>
    <row r="1357" spans="16:16" x14ac:dyDescent="0.2">
      <c r="P1357" s="75"/>
    </row>
    <row r="1358" spans="16:16" x14ac:dyDescent="0.2">
      <c r="P1358" s="75"/>
    </row>
    <row r="1359" spans="16:16" x14ac:dyDescent="0.2">
      <c r="P1359" s="75"/>
    </row>
    <row r="1360" spans="16:16" x14ac:dyDescent="0.2">
      <c r="P1360" s="75"/>
    </row>
    <row r="1361" spans="16:16" x14ac:dyDescent="0.2">
      <c r="P1361" s="75"/>
    </row>
    <row r="1362" spans="16:16" x14ac:dyDescent="0.2">
      <c r="P1362" s="75"/>
    </row>
    <row r="1363" spans="16:16" x14ac:dyDescent="0.2">
      <c r="P1363" s="75"/>
    </row>
    <row r="1364" spans="16:16" x14ac:dyDescent="0.2">
      <c r="P1364" s="75"/>
    </row>
    <row r="1365" spans="16:16" x14ac:dyDescent="0.2">
      <c r="P1365" s="75"/>
    </row>
    <row r="1366" spans="16:16" x14ac:dyDescent="0.2">
      <c r="P1366" s="75"/>
    </row>
    <row r="1367" spans="16:16" x14ac:dyDescent="0.2">
      <c r="P1367" s="75"/>
    </row>
    <row r="1368" spans="16:16" x14ac:dyDescent="0.2">
      <c r="P1368" s="75"/>
    </row>
    <row r="1369" spans="16:16" x14ac:dyDescent="0.2">
      <c r="P1369" s="75"/>
    </row>
    <row r="1370" spans="16:16" x14ac:dyDescent="0.2">
      <c r="P1370" s="75"/>
    </row>
    <row r="1371" spans="16:16" x14ac:dyDescent="0.2">
      <c r="P1371" s="75"/>
    </row>
    <row r="1372" spans="16:16" x14ac:dyDescent="0.2">
      <c r="P1372" s="75"/>
    </row>
    <row r="1373" spans="16:16" x14ac:dyDescent="0.2">
      <c r="P1373" s="75"/>
    </row>
    <row r="1374" spans="16:16" x14ac:dyDescent="0.2">
      <c r="P1374" s="75"/>
    </row>
    <row r="1375" spans="16:16" x14ac:dyDescent="0.2">
      <c r="P1375" s="75"/>
    </row>
    <row r="1376" spans="16:16" x14ac:dyDescent="0.2">
      <c r="P1376" s="75"/>
    </row>
    <row r="1377" spans="16:16" x14ac:dyDescent="0.2">
      <c r="P1377" s="75"/>
    </row>
    <row r="1378" spans="16:16" x14ac:dyDescent="0.2">
      <c r="P1378" s="75"/>
    </row>
    <row r="1379" spans="16:16" x14ac:dyDescent="0.2">
      <c r="P1379" s="75"/>
    </row>
    <row r="1380" spans="16:16" x14ac:dyDescent="0.2">
      <c r="P1380" s="75"/>
    </row>
    <row r="1381" spans="16:16" x14ac:dyDescent="0.2">
      <c r="P1381" s="75"/>
    </row>
    <row r="1382" spans="16:16" x14ac:dyDescent="0.2">
      <c r="P1382" s="75"/>
    </row>
    <row r="1383" spans="16:16" x14ac:dyDescent="0.2">
      <c r="P1383" s="75"/>
    </row>
    <row r="1384" spans="16:16" x14ac:dyDescent="0.2">
      <c r="P1384" s="75"/>
    </row>
    <row r="1385" spans="16:16" x14ac:dyDescent="0.2">
      <c r="P1385" s="75"/>
    </row>
    <row r="1386" spans="16:16" x14ac:dyDescent="0.2">
      <c r="P1386" s="75"/>
    </row>
    <row r="1387" spans="16:16" x14ac:dyDescent="0.2">
      <c r="P1387" s="75"/>
    </row>
    <row r="1388" spans="16:16" x14ac:dyDescent="0.2">
      <c r="P1388" s="75"/>
    </row>
    <row r="1389" spans="16:16" x14ac:dyDescent="0.2">
      <c r="P1389" s="75"/>
    </row>
    <row r="1390" spans="16:16" x14ac:dyDescent="0.2">
      <c r="P1390" s="75"/>
    </row>
    <row r="1391" spans="16:16" x14ac:dyDescent="0.2">
      <c r="P1391" s="75"/>
    </row>
    <row r="1392" spans="16:16" x14ac:dyDescent="0.2">
      <c r="P1392" s="75"/>
    </row>
    <row r="1393" spans="16:16" x14ac:dyDescent="0.2">
      <c r="P1393" s="75"/>
    </row>
    <row r="1394" spans="16:16" x14ac:dyDescent="0.2">
      <c r="P1394" s="75"/>
    </row>
    <row r="1395" spans="16:16" x14ac:dyDescent="0.2">
      <c r="P1395" s="75"/>
    </row>
    <row r="1396" spans="16:16" x14ac:dyDescent="0.2">
      <c r="P1396" s="75"/>
    </row>
    <row r="1397" spans="16:16" x14ac:dyDescent="0.2">
      <c r="P1397" s="75"/>
    </row>
    <row r="1398" spans="16:16" x14ac:dyDescent="0.2">
      <c r="P1398" s="75"/>
    </row>
    <row r="1399" spans="16:16" x14ac:dyDescent="0.2">
      <c r="P1399" s="75"/>
    </row>
    <row r="1400" spans="16:16" x14ac:dyDescent="0.2">
      <c r="P1400" s="75"/>
    </row>
    <row r="1401" spans="16:16" x14ac:dyDescent="0.2">
      <c r="P1401" s="75"/>
    </row>
    <row r="1402" spans="16:16" x14ac:dyDescent="0.2">
      <c r="P1402" s="75"/>
    </row>
    <row r="1403" spans="16:16" x14ac:dyDescent="0.2">
      <c r="P1403" s="75"/>
    </row>
    <row r="1404" spans="16:16" x14ac:dyDescent="0.2">
      <c r="P1404" s="75"/>
    </row>
    <row r="1405" spans="16:16" x14ac:dyDescent="0.2">
      <c r="P1405" s="75"/>
    </row>
    <row r="1406" spans="16:16" x14ac:dyDescent="0.2">
      <c r="P1406" s="75"/>
    </row>
    <row r="1407" spans="16:16" x14ac:dyDescent="0.2">
      <c r="P1407" s="75"/>
    </row>
    <row r="1408" spans="16:16" x14ac:dyDescent="0.2">
      <c r="P1408" s="75"/>
    </row>
    <row r="1409" spans="16:16" x14ac:dyDescent="0.2">
      <c r="P1409" s="75"/>
    </row>
    <row r="1410" spans="16:16" x14ac:dyDescent="0.2">
      <c r="P1410" s="75"/>
    </row>
    <row r="1411" spans="16:16" x14ac:dyDescent="0.2">
      <c r="P1411" s="75"/>
    </row>
    <row r="1412" spans="16:16" x14ac:dyDescent="0.2">
      <c r="P1412" s="75"/>
    </row>
    <row r="1413" spans="16:16" x14ac:dyDescent="0.2">
      <c r="P1413" s="75"/>
    </row>
    <row r="1414" spans="16:16" x14ac:dyDescent="0.2">
      <c r="P1414" s="75"/>
    </row>
    <row r="1415" spans="16:16" x14ac:dyDescent="0.2">
      <c r="P1415" s="75"/>
    </row>
    <row r="1416" spans="16:16" x14ac:dyDescent="0.2">
      <c r="P1416" s="75"/>
    </row>
    <row r="1417" spans="16:16" x14ac:dyDescent="0.2">
      <c r="P1417" s="75"/>
    </row>
    <row r="1418" spans="16:16" x14ac:dyDescent="0.2">
      <c r="P1418" s="75"/>
    </row>
    <row r="1419" spans="16:16" x14ac:dyDescent="0.2">
      <c r="P1419" s="75"/>
    </row>
    <row r="1420" spans="16:16" x14ac:dyDescent="0.2">
      <c r="P1420" s="75"/>
    </row>
    <row r="1421" spans="16:16" x14ac:dyDescent="0.2">
      <c r="P1421" s="75"/>
    </row>
    <row r="1422" spans="16:16" x14ac:dyDescent="0.2">
      <c r="P1422" s="75"/>
    </row>
    <row r="1423" spans="16:16" x14ac:dyDescent="0.2">
      <c r="P1423" s="75"/>
    </row>
    <row r="1424" spans="16:16" x14ac:dyDescent="0.2">
      <c r="P1424" s="75"/>
    </row>
    <row r="1425" spans="16:16" x14ac:dyDescent="0.2">
      <c r="P1425" s="75"/>
    </row>
    <row r="1426" spans="16:16" x14ac:dyDescent="0.2">
      <c r="P1426" s="75"/>
    </row>
    <row r="1427" spans="16:16" x14ac:dyDescent="0.2">
      <c r="P1427" s="75"/>
    </row>
    <row r="1428" spans="16:16" x14ac:dyDescent="0.2">
      <c r="P1428" s="75"/>
    </row>
    <row r="1429" spans="16:16" x14ac:dyDescent="0.2">
      <c r="P1429" s="75"/>
    </row>
    <row r="1430" spans="16:16" x14ac:dyDescent="0.2">
      <c r="P1430" s="75"/>
    </row>
    <row r="1431" spans="16:16" x14ac:dyDescent="0.2">
      <c r="P1431" s="75"/>
    </row>
    <row r="1432" spans="16:16" x14ac:dyDescent="0.2">
      <c r="P1432" s="75"/>
    </row>
    <row r="1433" spans="16:16" x14ac:dyDescent="0.2">
      <c r="P1433" s="75"/>
    </row>
    <row r="1434" spans="16:16" x14ac:dyDescent="0.2">
      <c r="P1434" s="75"/>
    </row>
    <row r="1435" spans="16:16" x14ac:dyDescent="0.2">
      <c r="P1435" s="75"/>
    </row>
    <row r="1436" spans="16:16" x14ac:dyDescent="0.2">
      <c r="P1436" s="75"/>
    </row>
    <row r="1437" spans="16:16" x14ac:dyDescent="0.2">
      <c r="P1437" s="75"/>
    </row>
    <row r="1438" spans="16:16" x14ac:dyDescent="0.2">
      <c r="P1438" s="75"/>
    </row>
    <row r="1439" spans="16:16" x14ac:dyDescent="0.2">
      <c r="P1439" s="75"/>
    </row>
    <row r="1440" spans="16:16" x14ac:dyDescent="0.2">
      <c r="P1440" s="75"/>
    </row>
    <row r="1441" spans="16:16" x14ac:dyDescent="0.2">
      <c r="P1441" s="75"/>
    </row>
    <row r="1442" spans="16:16" x14ac:dyDescent="0.2">
      <c r="P1442" s="75"/>
    </row>
    <row r="1443" spans="16:16" x14ac:dyDescent="0.2">
      <c r="P1443" s="75"/>
    </row>
    <row r="1444" spans="16:16" x14ac:dyDescent="0.2">
      <c r="P1444" s="75"/>
    </row>
    <row r="1445" spans="16:16" x14ac:dyDescent="0.2">
      <c r="P1445" s="75"/>
    </row>
    <row r="1446" spans="16:16" x14ac:dyDescent="0.2">
      <c r="P1446" s="75"/>
    </row>
    <row r="1447" spans="16:16" x14ac:dyDescent="0.2">
      <c r="P1447" s="75"/>
    </row>
    <row r="1448" spans="16:16" x14ac:dyDescent="0.2">
      <c r="P1448" s="75"/>
    </row>
    <row r="1449" spans="16:16" x14ac:dyDescent="0.2">
      <c r="P1449" s="75"/>
    </row>
    <row r="1450" spans="16:16" x14ac:dyDescent="0.2">
      <c r="P1450" s="75"/>
    </row>
    <row r="1451" spans="16:16" x14ac:dyDescent="0.2">
      <c r="P1451" s="75"/>
    </row>
    <row r="1452" spans="16:16" x14ac:dyDescent="0.2">
      <c r="P1452" s="75"/>
    </row>
    <row r="1453" spans="16:16" x14ac:dyDescent="0.2">
      <c r="P1453" s="75"/>
    </row>
    <row r="1454" spans="16:16" x14ac:dyDescent="0.2">
      <c r="P1454" s="75"/>
    </row>
    <row r="1455" spans="16:16" x14ac:dyDescent="0.2">
      <c r="P1455" s="75"/>
    </row>
    <row r="1456" spans="16:16" x14ac:dyDescent="0.2">
      <c r="P1456" s="75"/>
    </row>
    <row r="1457" spans="16:16" x14ac:dyDescent="0.2">
      <c r="P1457" s="75"/>
    </row>
    <row r="1458" spans="16:16" x14ac:dyDescent="0.2">
      <c r="P1458" s="75"/>
    </row>
    <row r="1459" spans="16:16" x14ac:dyDescent="0.2">
      <c r="P1459" s="75"/>
    </row>
    <row r="1460" spans="16:16" x14ac:dyDescent="0.2">
      <c r="P1460" s="75"/>
    </row>
    <row r="1461" spans="16:16" x14ac:dyDescent="0.2">
      <c r="P1461" s="75"/>
    </row>
    <row r="1462" spans="16:16" x14ac:dyDescent="0.2">
      <c r="P1462" s="75"/>
    </row>
    <row r="1463" spans="16:16" x14ac:dyDescent="0.2">
      <c r="P1463" s="75"/>
    </row>
    <row r="1464" spans="16:16" x14ac:dyDescent="0.2">
      <c r="P1464" s="75"/>
    </row>
    <row r="1465" spans="16:16" x14ac:dyDescent="0.2">
      <c r="P1465" s="75"/>
    </row>
    <row r="1466" spans="16:16" x14ac:dyDescent="0.2">
      <c r="P1466" s="75"/>
    </row>
    <row r="1467" spans="16:16" x14ac:dyDescent="0.2">
      <c r="P1467" s="75"/>
    </row>
    <row r="1468" spans="16:16" x14ac:dyDescent="0.2">
      <c r="P1468" s="75"/>
    </row>
    <row r="1469" spans="16:16" x14ac:dyDescent="0.2">
      <c r="P1469" s="75"/>
    </row>
    <row r="1470" spans="16:16" x14ac:dyDescent="0.2">
      <c r="P1470" s="75"/>
    </row>
    <row r="1471" spans="16:16" x14ac:dyDescent="0.2">
      <c r="P1471" s="75"/>
    </row>
    <row r="1472" spans="16:16" x14ac:dyDescent="0.2">
      <c r="P1472" s="75"/>
    </row>
    <row r="1473" spans="16:16" x14ac:dyDescent="0.2">
      <c r="P1473" s="75"/>
    </row>
    <row r="1474" spans="16:16" x14ac:dyDescent="0.2">
      <c r="P1474" s="75"/>
    </row>
    <row r="1475" spans="16:16" x14ac:dyDescent="0.2">
      <c r="P1475" s="75"/>
    </row>
    <row r="1476" spans="16:16" x14ac:dyDescent="0.2">
      <c r="P1476" s="75"/>
    </row>
    <row r="1477" spans="16:16" x14ac:dyDescent="0.2">
      <c r="P1477" s="75"/>
    </row>
    <row r="1478" spans="16:16" x14ac:dyDescent="0.2">
      <c r="P1478" s="75"/>
    </row>
    <row r="1479" spans="16:16" x14ac:dyDescent="0.2">
      <c r="P1479" s="75"/>
    </row>
    <row r="1480" spans="16:16" x14ac:dyDescent="0.2">
      <c r="P1480" s="75"/>
    </row>
    <row r="1481" spans="16:16" x14ac:dyDescent="0.2">
      <c r="P1481" s="75"/>
    </row>
    <row r="1482" spans="16:16" x14ac:dyDescent="0.2">
      <c r="P1482" s="75"/>
    </row>
    <row r="1483" spans="16:16" x14ac:dyDescent="0.2">
      <c r="P1483" s="75"/>
    </row>
    <row r="1484" spans="16:16" x14ac:dyDescent="0.2">
      <c r="P1484" s="75"/>
    </row>
    <row r="1485" spans="16:16" x14ac:dyDescent="0.2">
      <c r="P1485" s="75"/>
    </row>
    <row r="1486" spans="16:16" x14ac:dyDescent="0.2">
      <c r="P1486" s="75"/>
    </row>
    <row r="1487" spans="16:16" x14ac:dyDescent="0.2">
      <c r="P1487" s="75"/>
    </row>
    <row r="1488" spans="16:16" x14ac:dyDescent="0.2">
      <c r="P1488" s="75"/>
    </row>
    <row r="1489" spans="16:16" x14ac:dyDescent="0.2">
      <c r="P1489" s="75"/>
    </row>
    <row r="1490" spans="16:16" x14ac:dyDescent="0.2">
      <c r="P1490" s="75"/>
    </row>
    <row r="1491" spans="16:16" x14ac:dyDescent="0.2">
      <c r="P1491" s="75"/>
    </row>
    <row r="1492" spans="16:16" x14ac:dyDescent="0.2">
      <c r="P1492" s="75"/>
    </row>
    <row r="1493" spans="16:16" x14ac:dyDescent="0.2">
      <c r="P1493" s="75"/>
    </row>
    <row r="1494" spans="16:16" x14ac:dyDescent="0.2">
      <c r="P1494" s="75"/>
    </row>
    <row r="1495" spans="16:16" x14ac:dyDescent="0.2">
      <c r="P1495" s="75"/>
    </row>
    <row r="1496" spans="16:16" x14ac:dyDescent="0.2">
      <c r="P1496" s="75"/>
    </row>
    <row r="1497" spans="16:16" x14ac:dyDescent="0.2">
      <c r="P1497" s="75"/>
    </row>
    <row r="1498" spans="16:16" x14ac:dyDescent="0.2">
      <c r="P1498" s="75"/>
    </row>
    <row r="1499" spans="16:16" x14ac:dyDescent="0.2">
      <c r="P1499" s="75"/>
    </row>
    <row r="1500" spans="16:16" x14ac:dyDescent="0.2">
      <c r="P1500" s="75"/>
    </row>
    <row r="1501" spans="16:16" x14ac:dyDescent="0.2">
      <c r="P1501" s="75"/>
    </row>
    <row r="1502" spans="16:16" x14ac:dyDescent="0.2">
      <c r="P1502" s="75"/>
    </row>
    <row r="1503" spans="16:16" x14ac:dyDescent="0.2">
      <c r="P1503" s="75"/>
    </row>
    <row r="1504" spans="16:16" x14ac:dyDescent="0.2">
      <c r="P1504" s="75"/>
    </row>
    <row r="1505" spans="16:16" x14ac:dyDescent="0.2">
      <c r="P1505" s="75"/>
    </row>
    <row r="1506" spans="16:16" x14ac:dyDescent="0.2">
      <c r="P1506" s="75"/>
    </row>
    <row r="1507" spans="16:16" x14ac:dyDescent="0.2">
      <c r="P1507" s="75"/>
    </row>
    <row r="1508" spans="16:16" x14ac:dyDescent="0.2">
      <c r="P1508" s="75"/>
    </row>
    <row r="1509" spans="16:16" x14ac:dyDescent="0.2">
      <c r="P1509" s="75"/>
    </row>
    <row r="1510" spans="16:16" x14ac:dyDescent="0.2">
      <c r="P1510" s="75"/>
    </row>
    <row r="1511" spans="16:16" x14ac:dyDescent="0.2">
      <c r="P1511" s="75"/>
    </row>
    <row r="1512" spans="16:16" x14ac:dyDescent="0.2">
      <c r="P1512" s="75"/>
    </row>
    <row r="1513" spans="16:16" x14ac:dyDescent="0.2">
      <c r="P1513" s="75"/>
    </row>
    <row r="1514" spans="16:16" x14ac:dyDescent="0.2">
      <c r="P1514" s="75"/>
    </row>
    <row r="1515" spans="16:16" x14ac:dyDescent="0.2">
      <c r="P1515" s="75"/>
    </row>
    <row r="1516" spans="16:16" x14ac:dyDescent="0.2">
      <c r="P1516" s="75"/>
    </row>
    <row r="1517" spans="16:16" x14ac:dyDescent="0.2">
      <c r="P1517" s="75"/>
    </row>
    <row r="1518" spans="16:16" x14ac:dyDescent="0.2">
      <c r="P1518" s="75"/>
    </row>
    <row r="1519" spans="16:16" x14ac:dyDescent="0.2">
      <c r="P1519" s="75"/>
    </row>
    <row r="1520" spans="16:16" x14ac:dyDescent="0.2">
      <c r="P1520" s="75"/>
    </row>
    <row r="1521" spans="16:16" x14ac:dyDescent="0.2">
      <c r="P1521" s="75"/>
    </row>
    <row r="1522" spans="16:16" x14ac:dyDescent="0.2">
      <c r="P1522" s="75"/>
    </row>
    <row r="1523" spans="16:16" x14ac:dyDescent="0.2">
      <c r="P1523" s="75"/>
    </row>
    <row r="1524" spans="16:16" x14ac:dyDescent="0.2">
      <c r="P1524" s="75"/>
    </row>
    <row r="1525" spans="16:16" x14ac:dyDescent="0.2">
      <c r="P1525" s="75"/>
    </row>
    <row r="1526" spans="16:16" x14ac:dyDescent="0.2">
      <c r="P1526" s="75"/>
    </row>
    <row r="1527" spans="16:16" x14ac:dyDescent="0.2">
      <c r="P1527" s="75"/>
    </row>
    <row r="1528" spans="16:16" x14ac:dyDescent="0.2">
      <c r="P1528" s="75"/>
    </row>
    <row r="1529" spans="16:16" x14ac:dyDescent="0.2">
      <c r="P1529" s="75"/>
    </row>
    <row r="1530" spans="16:16" x14ac:dyDescent="0.2">
      <c r="P1530" s="75"/>
    </row>
    <row r="1531" spans="16:16" x14ac:dyDescent="0.2">
      <c r="P1531" s="75"/>
    </row>
    <row r="1532" spans="16:16" x14ac:dyDescent="0.2">
      <c r="P1532" s="75"/>
    </row>
    <row r="1533" spans="16:16" x14ac:dyDescent="0.2">
      <c r="P1533" s="75"/>
    </row>
    <row r="1534" spans="16:16" x14ac:dyDescent="0.2">
      <c r="P1534" s="75"/>
    </row>
    <row r="1535" spans="16:16" x14ac:dyDescent="0.2">
      <c r="P1535" s="75"/>
    </row>
    <row r="1536" spans="16:16" x14ac:dyDescent="0.2">
      <c r="P1536" s="75"/>
    </row>
    <row r="1537" spans="16:16" x14ac:dyDescent="0.2">
      <c r="P1537" s="75"/>
    </row>
    <row r="1538" spans="16:16" x14ac:dyDescent="0.2">
      <c r="P1538" s="75"/>
    </row>
    <row r="1539" spans="16:16" x14ac:dyDescent="0.2">
      <c r="P1539" s="75"/>
    </row>
    <row r="1540" spans="16:16" x14ac:dyDescent="0.2">
      <c r="P1540" s="75"/>
    </row>
    <row r="1541" spans="16:16" x14ac:dyDescent="0.2">
      <c r="P1541" s="75"/>
    </row>
    <row r="1542" spans="16:16" x14ac:dyDescent="0.2">
      <c r="P1542" s="75"/>
    </row>
    <row r="1543" spans="16:16" x14ac:dyDescent="0.2">
      <c r="P1543" s="75"/>
    </row>
    <row r="1544" spans="16:16" x14ac:dyDescent="0.2">
      <c r="P1544" s="75"/>
    </row>
    <row r="1545" spans="16:16" x14ac:dyDescent="0.2">
      <c r="P1545" s="75"/>
    </row>
    <row r="1546" spans="16:16" x14ac:dyDescent="0.2">
      <c r="P1546" s="75"/>
    </row>
    <row r="1547" spans="16:16" x14ac:dyDescent="0.2">
      <c r="P1547" s="75"/>
    </row>
    <row r="1548" spans="16:16" x14ac:dyDescent="0.2">
      <c r="P1548" s="75"/>
    </row>
    <row r="1549" spans="16:16" x14ac:dyDescent="0.2">
      <c r="P1549" s="75"/>
    </row>
    <row r="1550" spans="16:16" x14ac:dyDescent="0.2">
      <c r="P1550" s="75"/>
    </row>
    <row r="1551" spans="16:16" x14ac:dyDescent="0.2">
      <c r="P1551" s="75"/>
    </row>
    <row r="1552" spans="16:16" x14ac:dyDescent="0.2">
      <c r="P1552" s="75"/>
    </row>
    <row r="1553" spans="16:16" x14ac:dyDescent="0.2">
      <c r="P1553" s="75"/>
    </row>
    <row r="1554" spans="16:16" x14ac:dyDescent="0.2">
      <c r="P1554" s="75"/>
    </row>
    <row r="1555" spans="16:16" x14ac:dyDescent="0.2">
      <c r="P1555" s="75"/>
    </row>
    <row r="1556" spans="16:16" x14ac:dyDescent="0.2">
      <c r="P1556" s="75"/>
    </row>
    <row r="1557" spans="16:16" x14ac:dyDescent="0.2">
      <c r="P1557" s="75"/>
    </row>
    <row r="1558" spans="16:16" x14ac:dyDescent="0.2">
      <c r="P1558" s="75"/>
    </row>
    <row r="1559" spans="16:16" x14ac:dyDescent="0.2">
      <c r="P1559" s="75"/>
    </row>
    <row r="1560" spans="16:16" x14ac:dyDescent="0.2">
      <c r="P1560" s="75"/>
    </row>
    <row r="1561" spans="16:16" x14ac:dyDescent="0.2">
      <c r="P1561" s="75"/>
    </row>
    <row r="1562" spans="16:16" x14ac:dyDescent="0.2">
      <c r="P1562" s="75"/>
    </row>
    <row r="1563" spans="16:16" x14ac:dyDescent="0.2">
      <c r="P1563" s="75"/>
    </row>
    <row r="1564" spans="16:16" x14ac:dyDescent="0.2">
      <c r="P1564" s="75"/>
    </row>
    <row r="1565" spans="16:16" x14ac:dyDescent="0.2">
      <c r="P1565" s="75"/>
    </row>
    <row r="1566" spans="16:16" x14ac:dyDescent="0.2">
      <c r="P1566" s="75"/>
    </row>
    <row r="1567" spans="16:16" x14ac:dyDescent="0.2">
      <c r="P1567" s="75"/>
    </row>
    <row r="1568" spans="16:16" x14ac:dyDescent="0.2">
      <c r="P1568" s="75"/>
    </row>
    <row r="1569" spans="16:16" x14ac:dyDescent="0.2">
      <c r="P1569" s="75"/>
    </row>
    <row r="1570" spans="16:16" x14ac:dyDescent="0.2">
      <c r="P1570" s="75"/>
    </row>
    <row r="1571" spans="16:16" x14ac:dyDescent="0.2">
      <c r="P1571" s="75"/>
    </row>
    <row r="1572" spans="16:16" x14ac:dyDescent="0.2">
      <c r="P1572" s="75"/>
    </row>
    <row r="1573" spans="16:16" x14ac:dyDescent="0.2">
      <c r="P1573" s="75"/>
    </row>
    <row r="1574" spans="16:16" x14ac:dyDescent="0.2">
      <c r="P1574" s="75"/>
    </row>
    <row r="1575" spans="16:16" x14ac:dyDescent="0.2">
      <c r="P1575" s="75"/>
    </row>
    <row r="1576" spans="16:16" x14ac:dyDescent="0.2">
      <c r="P1576" s="75"/>
    </row>
    <row r="1577" spans="16:16" x14ac:dyDescent="0.2">
      <c r="P1577" s="75"/>
    </row>
    <row r="1578" spans="16:16" x14ac:dyDescent="0.2">
      <c r="P1578" s="75"/>
    </row>
    <row r="1579" spans="16:16" x14ac:dyDescent="0.2">
      <c r="P1579" s="75"/>
    </row>
    <row r="1580" spans="16:16" x14ac:dyDescent="0.2">
      <c r="P1580" s="75"/>
    </row>
    <row r="1581" spans="16:16" x14ac:dyDescent="0.2">
      <c r="P1581" s="75"/>
    </row>
    <row r="1582" spans="16:16" x14ac:dyDescent="0.2">
      <c r="P1582" s="75"/>
    </row>
    <row r="1583" spans="16:16" x14ac:dyDescent="0.2">
      <c r="P1583" s="75"/>
    </row>
    <row r="1584" spans="16:16" x14ac:dyDescent="0.2">
      <c r="P1584" s="75"/>
    </row>
    <row r="1585" spans="16:16" x14ac:dyDescent="0.2">
      <c r="P1585" s="75"/>
    </row>
    <row r="1586" spans="16:16" x14ac:dyDescent="0.2">
      <c r="P1586" s="75"/>
    </row>
    <row r="1587" spans="16:16" x14ac:dyDescent="0.2">
      <c r="P1587" s="75"/>
    </row>
    <row r="1588" spans="16:16" x14ac:dyDescent="0.2">
      <c r="P1588" s="75"/>
    </row>
    <row r="1589" spans="16:16" x14ac:dyDescent="0.2">
      <c r="P1589" s="75"/>
    </row>
    <row r="1590" spans="16:16" x14ac:dyDescent="0.2">
      <c r="P1590" s="75"/>
    </row>
    <row r="1591" spans="16:16" x14ac:dyDescent="0.2">
      <c r="P1591" s="75"/>
    </row>
    <row r="1592" spans="16:16" x14ac:dyDescent="0.2">
      <c r="P1592" s="75"/>
    </row>
    <row r="1593" spans="16:16" x14ac:dyDescent="0.2">
      <c r="P1593" s="75"/>
    </row>
    <row r="1594" spans="16:16" x14ac:dyDescent="0.2">
      <c r="P1594" s="75"/>
    </row>
    <row r="1595" spans="16:16" x14ac:dyDescent="0.2">
      <c r="P1595" s="75"/>
    </row>
    <row r="1596" spans="16:16" x14ac:dyDescent="0.2">
      <c r="P1596" s="75"/>
    </row>
    <row r="1597" spans="16:16" x14ac:dyDescent="0.2">
      <c r="P1597" s="75"/>
    </row>
    <row r="1598" spans="16:16" x14ac:dyDescent="0.2">
      <c r="P1598" s="75"/>
    </row>
    <row r="1599" spans="16:16" x14ac:dyDescent="0.2">
      <c r="P1599" s="75"/>
    </row>
    <row r="1600" spans="16:16" x14ac:dyDescent="0.2">
      <c r="P1600" s="75"/>
    </row>
    <row r="1601" spans="16:16" x14ac:dyDescent="0.2">
      <c r="P1601" s="75"/>
    </row>
    <row r="1602" spans="16:16" x14ac:dyDescent="0.2">
      <c r="P1602" s="75"/>
    </row>
    <row r="1603" spans="16:16" x14ac:dyDescent="0.2">
      <c r="P1603" s="75"/>
    </row>
    <row r="1604" spans="16:16" x14ac:dyDescent="0.2">
      <c r="P1604" s="75"/>
    </row>
    <row r="1605" spans="16:16" x14ac:dyDescent="0.2">
      <c r="P1605" s="75"/>
    </row>
    <row r="1606" spans="16:16" x14ac:dyDescent="0.2">
      <c r="P1606" s="75"/>
    </row>
    <row r="1607" spans="16:16" x14ac:dyDescent="0.2">
      <c r="P1607" s="75"/>
    </row>
    <row r="1608" spans="16:16" x14ac:dyDescent="0.2">
      <c r="P1608" s="75"/>
    </row>
    <row r="1609" spans="16:16" x14ac:dyDescent="0.2">
      <c r="P1609" s="75"/>
    </row>
    <row r="1610" spans="16:16" x14ac:dyDescent="0.2">
      <c r="P1610" s="75"/>
    </row>
    <row r="1611" spans="16:16" x14ac:dyDescent="0.2">
      <c r="P1611" s="75"/>
    </row>
    <row r="1612" spans="16:16" x14ac:dyDescent="0.2">
      <c r="P1612" s="75"/>
    </row>
    <row r="1613" spans="16:16" x14ac:dyDescent="0.2">
      <c r="P1613" s="75"/>
    </row>
    <row r="1614" spans="16:16" x14ac:dyDescent="0.2">
      <c r="P1614" s="75"/>
    </row>
    <row r="1615" spans="16:16" x14ac:dyDescent="0.2">
      <c r="P1615" s="75"/>
    </row>
    <row r="1616" spans="16:16" x14ac:dyDescent="0.2">
      <c r="P1616" s="75"/>
    </row>
    <row r="1617" spans="16:16" x14ac:dyDescent="0.2">
      <c r="P1617" s="75"/>
    </row>
    <row r="1618" spans="16:16" x14ac:dyDescent="0.2">
      <c r="P1618" s="75"/>
    </row>
    <row r="1619" spans="16:16" x14ac:dyDescent="0.2">
      <c r="P1619" s="75"/>
    </row>
    <row r="1620" spans="16:16" x14ac:dyDescent="0.2">
      <c r="P1620" s="75"/>
    </row>
    <row r="1621" spans="16:16" x14ac:dyDescent="0.2">
      <c r="P1621" s="75"/>
    </row>
    <row r="1622" spans="16:16" x14ac:dyDescent="0.2">
      <c r="P1622" s="75"/>
    </row>
    <row r="1623" spans="16:16" x14ac:dyDescent="0.2">
      <c r="P1623" s="75"/>
    </row>
    <row r="1624" spans="16:16" x14ac:dyDescent="0.2">
      <c r="P1624" s="75"/>
    </row>
    <row r="1625" spans="16:16" x14ac:dyDescent="0.2">
      <c r="P1625" s="75"/>
    </row>
    <row r="1626" spans="16:16" x14ac:dyDescent="0.2">
      <c r="P1626" s="75"/>
    </row>
    <row r="1627" spans="16:16" x14ac:dyDescent="0.2">
      <c r="P1627" s="75"/>
    </row>
    <row r="1628" spans="16:16" x14ac:dyDescent="0.2">
      <c r="P1628" s="75"/>
    </row>
    <row r="1629" spans="16:16" x14ac:dyDescent="0.2">
      <c r="P1629" s="75"/>
    </row>
    <row r="1630" spans="16:16" x14ac:dyDescent="0.2">
      <c r="P1630" s="75"/>
    </row>
    <row r="1631" spans="16:16" x14ac:dyDescent="0.2">
      <c r="P1631" s="75"/>
    </row>
    <row r="1632" spans="16:16" x14ac:dyDescent="0.2">
      <c r="P1632" s="75"/>
    </row>
    <row r="1633" spans="16:16" x14ac:dyDescent="0.2">
      <c r="P1633" s="75"/>
    </row>
    <row r="1634" spans="16:16" x14ac:dyDescent="0.2">
      <c r="P1634" s="75"/>
    </row>
    <row r="1635" spans="16:16" x14ac:dyDescent="0.2">
      <c r="P1635" s="75"/>
    </row>
    <row r="1636" spans="16:16" x14ac:dyDescent="0.2">
      <c r="P1636" s="75"/>
    </row>
    <row r="1637" spans="16:16" x14ac:dyDescent="0.2">
      <c r="P1637" s="75"/>
    </row>
    <row r="1638" spans="16:16" x14ac:dyDescent="0.2">
      <c r="P1638" s="75"/>
    </row>
    <row r="1639" spans="16:16" x14ac:dyDescent="0.2">
      <c r="P1639" s="75"/>
    </row>
    <row r="1640" spans="16:16" x14ac:dyDescent="0.2">
      <c r="P1640" s="75"/>
    </row>
    <row r="1641" spans="16:16" x14ac:dyDescent="0.2">
      <c r="P1641" s="75"/>
    </row>
    <row r="1642" spans="16:16" x14ac:dyDescent="0.2">
      <c r="P1642" s="75"/>
    </row>
    <row r="1643" spans="16:16" x14ac:dyDescent="0.2">
      <c r="P1643" s="75"/>
    </row>
    <row r="1644" spans="16:16" x14ac:dyDescent="0.2">
      <c r="P1644" s="75"/>
    </row>
    <row r="1645" spans="16:16" x14ac:dyDescent="0.2">
      <c r="P1645" s="75"/>
    </row>
    <row r="1646" spans="16:16" x14ac:dyDescent="0.2">
      <c r="P1646" s="75"/>
    </row>
    <row r="1647" spans="16:16" x14ac:dyDescent="0.2">
      <c r="P1647" s="75"/>
    </row>
    <row r="1648" spans="16:16" x14ac:dyDescent="0.2">
      <c r="P1648" s="75"/>
    </row>
    <row r="1649" spans="16:16" x14ac:dyDescent="0.2">
      <c r="P1649" s="75"/>
    </row>
    <row r="1650" spans="16:16" x14ac:dyDescent="0.2">
      <c r="P1650" s="75"/>
    </row>
    <row r="1651" spans="16:16" x14ac:dyDescent="0.2">
      <c r="P1651" s="75"/>
    </row>
    <row r="1652" spans="16:16" x14ac:dyDescent="0.2">
      <c r="P1652" s="75"/>
    </row>
    <row r="1653" spans="16:16" x14ac:dyDescent="0.2">
      <c r="P1653" s="75"/>
    </row>
    <row r="1654" spans="16:16" x14ac:dyDescent="0.2">
      <c r="P1654" s="75"/>
    </row>
    <row r="1655" spans="16:16" x14ac:dyDescent="0.2">
      <c r="P1655" s="75"/>
    </row>
    <row r="1656" spans="16:16" x14ac:dyDescent="0.2">
      <c r="P1656" s="75"/>
    </row>
    <row r="1657" spans="16:16" x14ac:dyDescent="0.2">
      <c r="P1657" s="75"/>
    </row>
    <row r="1658" spans="16:16" x14ac:dyDescent="0.2">
      <c r="P1658" s="75"/>
    </row>
    <row r="1659" spans="16:16" x14ac:dyDescent="0.2">
      <c r="P1659" s="75"/>
    </row>
    <row r="1660" spans="16:16" x14ac:dyDescent="0.2">
      <c r="P1660" s="75"/>
    </row>
    <row r="1661" spans="16:16" x14ac:dyDescent="0.2">
      <c r="P1661" s="75"/>
    </row>
    <row r="1662" spans="16:16" x14ac:dyDescent="0.2">
      <c r="P1662" s="75"/>
    </row>
    <row r="1663" spans="16:16" x14ac:dyDescent="0.2">
      <c r="P1663" s="75"/>
    </row>
    <row r="1664" spans="16:16" x14ac:dyDescent="0.2">
      <c r="P1664" s="75"/>
    </row>
    <row r="1665" spans="16:16" x14ac:dyDescent="0.2">
      <c r="P1665" s="75"/>
    </row>
    <row r="1666" spans="16:16" x14ac:dyDescent="0.2">
      <c r="P1666" s="75"/>
    </row>
    <row r="1667" spans="16:16" x14ac:dyDescent="0.2">
      <c r="P1667" s="75"/>
    </row>
    <row r="1668" spans="16:16" x14ac:dyDescent="0.2">
      <c r="P1668" s="75"/>
    </row>
    <row r="1669" spans="16:16" x14ac:dyDescent="0.2">
      <c r="P1669" s="75"/>
    </row>
    <row r="1670" spans="16:16" x14ac:dyDescent="0.2">
      <c r="P1670" s="75"/>
    </row>
    <row r="1671" spans="16:16" x14ac:dyDescent="0.2">
      <c r="P1671" s="75"/>
    </row>
    <row r="1672" spans="16:16" x14ac:dyDescent="0.2">
      <c r="P1672" s="75"/>
    </row>
    <row r="1673" spans="16:16" x14ac:dyDescent="0.2">
      <c r="P1673" s="75"/>
    </row>
    <row r="1674" spans="16:16" x14ac:dyDescent="0.2">
      <c r="P1674" s="75"/>
    </row>
    <row r="1675" spans="16:16" x14ac:dyDescent="0.2">
      <c r="P1675" s="75"/>
    </row>
    <row r="1676" spans="16:16" x14ac:dyDescent="0.2">
      <c r="P1676" s="75"/>
    </row>
    <row r="1677" spans="16:16" x14ac:dyDescent="0.2">
      <c r="P1677" s="75"/>
    </row>
    <row r="1678" spans="16:16" x14ac:dyDescent="0.2">
      <c r="P1678" s="75"/>
    </row>
    <row r="1679" spans="16:16" x14ac:dyDescent="0.2">
      <c r="P1679" s="75"/>
    </row>
    <row r="1680" spans="16:16" x14ac:dyDescent="0.2">
      <c r="P1680" s="75"/>
    </row>
    <row r="1681" spans="16:16" x14ac:dyDescent="0.2">
      <c r="P1681" s="75"/>
    </row>
    <row r="1682" spans="16:16" x14ac:dyDescent="0.2">
      <c r="P1682" s="75"/>
    </row>
    <row r="1683" spans="16:16" x14ac:dyDescent="0.2">
      <c r="P1683" s="75"/>
    </row>
    <row r="1684" spans="16:16" x14ac:dyDescent="0.2">
      <c r="P1684" s="75"/>
    </row>
    <row r="1685" spans="16:16" x14ac:dyDescent="0.2">
      <c r="P1685" s="75"/>
    </row>
    <row r="1686" spans="16:16" x14ac:dyDescent="0.2">
      <c r="P1686" s="75"/>
    </row>
    <row r="1687" spans="16:16" x14ac:dyDescent="0.2">
      <c r="P1687" s="75"/>
    </row>
    <row r="1688" spans="16:16" x14ac:dyDescent="0.2">
      <c r="P1688" s="75"/>
    </row>
    <row r="1689" spans="16:16" x14ac:dyDescent="0.2">
      <c r="P1689" s="75"/>
    </row>
    <row r="1690" spans="16:16" x14ac:dyDescent="0.2">
      <c r="P1690" s="75"/>
    </row>
    <row r="1691" spans="16:16" x14ac:dyDescent="0.2">
      <c r="P1691" s="75"/>
    </row>
    <row r="1692" spans="16:16" x14ac:dyDescent="0.2">
      <c r="P1692" s="75"/>
    </row>
    <row r="1693" spans="16:16" x14ac:dyDescent="0.2">
      <c r="P1693" s="75"/>
    </row>
    <row r="1694" spans="16:16" x14ac:dyDescent="0.2">
      <c r="P1694" s="75"/>
    </row>
    <row r="1695" spans="16:16" x14ac:dyDescent="0.2">
      <c r="P1695" s="75"/>
    </row>
    <row r="1696" spans="16:16" x14ac:dyDescent="0.2">
      <c r="P1696" s="75"/>
    </row>
    <row r="1697" spans="16:16" x14ac:dyDescent="0.2">
      <c r="P1697" s="75"/>
    </row>
    <row r="1698" spans="16:16" x14ac:dyDescent="0.2">
      <c r="P1698" s="75"/>
    </row>
    <row r="1699" spans="16:16" x14ac:dyDescent="0.2">
      <c r="P1699" s="75"/>
    </row>
    <row r="1700" spans="16:16" x14ac:dyDescent="0.2">
      <c r="P1700" s="75"/>
    </row>
    <row r="1701" spans="16:16" x14ac:dyDescent="0.2">
      <c r="P1701" s="75"/>
    </row>
    <row r="1702" spans="16:16" x14ac:dyDescent="0.2">
      <c r="P1702" s="75"/>
    </row>
    <row r="1703" spans="16:16" x14ac:dyDescent="0.2">
      <c r="P1703" s="75"/>
    </row>
    <row r="1704" spans="16:16" x14ac:dyDescent="0.2">
      <c r="P1704" s="75"/>
    </row>
    <row r="1705" spans="16:16" x14ac:dyDescent="0.2">
      <c r="P1705" s="75"/>
    </row>
    <row r="1706" spans="16:16" x14ac:dyDescent="0.2">
      <c r="P1706" s="75"/>
    </row>
    <row r="1707" spans="16:16" x14ac:dyDescent="0.2">
      <c r="P1707" s="75"/>
    </row>
    <row r="1708" spans="16:16" x14ac:dyDescent="0.2">
      <c r="P1708" s="75"/>
    </row>
    <row r="1709" spans="16:16" x14ac:dyDescent="0.2">
      <c r="P1709" s="75"/>
    </row>
    <row r="1710" spans="16:16" x14ac:dyDescent="0.2">
      <c r="P1710" s="75"/>
    </row>
    <row r="1711" spans="16:16" x14ac:dyDescent="0.2">
      <c r="P1711" s="75"/>
    </row>
    <row r="1712" spans="16:16" x14ac:dyDescent="0.2">
      <c r="P1712" s="75"/>
    </row>
    <row r="1713" spans="16:16" x14ac:dyDescent="0.2">
      <c r="P1713" s="75"/>
    </row>
    <row r="1714" spans="16:16" x14ac:dyDescent="0.2">
      <c r="P1714" s="75"/>
    </row>
    <row r="1715" spans="16:16" x14ac:dyDescent="0.2">
      <c r="P1715" s="75"/>
    </row>
    <row r="1716" spans="16:16" x14ac:dyDescent="0.2">
      <c r="P1716" s="75"/>
    </row>
    <row r="1717" spans="16:16" x14ac:dyDescent="0.2">
      <c r="P1717" s="75"/>
    </row>
    <row r="1718" spans="16:16" x14ac:dyDescent="0.2">
      <c r="P1718" s="75"/>
    </row>
    <row r="1719" spans="16:16" x14ac:dyDescent="0.2">
      <c r="P1719" s="75"/>
    </row>
    <row r="1720" spans="16:16" x14ac:dyDescent="0.2">
      <c r="P1720" s="75"/>
    </row>
    <row r="1721" spans="16:16" x14ac:dyDescent="0.2">
      <c r="P1721" s="75"/>
    </row>
    <row r="1722" spans="16:16" x14ac:dyDescent="0.2">
      <c r="P1722" s="75"/>
    </row>
    <row r="1723" spans="16:16" x14ac:dyDescent="0.2">
      <c r="P1723" s="75"/>
    </row>
    <row r="1724" spans="16:16" x14ac:dyDescent="0.2">
      <c r="P1724" s="75"/>
    </row>
    <row r="1725" spans="16:16" x14ac:dyDescent="0.2">
      <c r="P1725" s="75"/>
    </row>
    <row r="1726" spans="16:16" x14ac:dyDescent="0.2">
      <c r="P1726" s="75"/>
    </row>
    <row r="1727" spans="16:16" x14ac:dyDescent="0.2">
      <c r="P1727" s="75"/>
    </row>
    <row r="1728" spans="16:16" x14ac:dyDescent="0.2">
      <c r="P1728" s="75"/>
    </row>
    <row r="1729" spans="16:16" x14ac:dyDescent="0.2">
      <c r="P1729" s="75"/>
    </row>
    <row r="1730" spans="16:16" x14ac:dyDescent="0.2">
      <c r="P1730" s="75"/>
    </row>
    <row r="1731" spans="16:16" x14ac:dyDescent="0.2">
      <c r="P1731" s="75"/>
    </row>
    <row r="1732" spans="16:16" x14ac:dyDescent="0.2">
      <c r="P1732" s="75"/>
    </row>
    <row r="1733" spans="16:16" x14ac:dyDescent="0.2">
      <c r="P1733" s="75"/>
    </row>
    <row r="1734" spans="16:16" x14ac:dyDescent="0.2">
      <c r="P1734" s="75"/>
    </row>
    <row r="1735" spans="16:16" x14ac:dyDescent="0.2">
      <c r="P1735" s="75"/>
    </row>
    <row r="1736" spans="16:16" x14ac:dyDescent="0.2">
      <c r="P1736" s="75"/>
    </row>
    <row r="1737" spans="16:16" x14ac:dyDescent="0.2">
      <c r="P1737" s="75"/>
    </row>
    <row r="1738" spans="16:16" x14ac:dyDescent="0.2">
      <c r="P1738" s="75"/>
    </row>
    <row r="1739" spans="16:16" x14ac:dyDescent="0.2">
      <c r="P1739" s="75"/>
    </row>
    <row r="1740" spans="16:16" x14ac:dyDescent="0.2">
      <c r="P1740" s="75"/>
    </row>
    <row r="1741" spans="16:16" x14ac:dyDescent="0.2">
      <c r="P1741" s="75"/>
    </row>
    <row r="1742" spans="16:16" x14ac:dyDescent="0.2">
      <c r="P1742" s="75"/>
    </row>
    <row r="1743" spans="16:16" x14ac:dyDescent="0.2">
      <c r="P1743" s="75"/>
    </row>
    <row r="1744" spans="16:16" x14ac:dyDescent="0.2">
      <c r="P1744" s="75"/>
    </row>
    <row r="1745" spans="16:16" x14ac:dyDescent="0.2">
      <c r="P1745" s="75"/>
    </row>
    <row r="1746" spans="16:16" x14ac:dyDescent="0.2">
      <c r="P1746" s="75"/>
    </row>
    <row r="1747" spans="16:16" x14ac:dyDescent="0.2">
      <c r="P1747" s="75"/>
    </row>
    <row r="1748" spans="16:16" x14ac:dyDescent="0.2">
      <c r="P1748" s="75"/>
    </row>
    <row r="1749" spans="16:16" x14ac:dyDescent="0.2">
      <c r="P1749" s="75"/>
    </row>
    <row r="1750" spans="16:16" x14ac:dyDescent="0.2">
      <c r="P1750" s="75"/>
    </row>
    <row r="1751" spans="16:16" x14ac:dyDescent="0.2">
      <c r="P1751" s="75"/>
    </row>
    <row r="1752" spans="16:16" x14ac:dyDescent="0.2">
      <c r="P1752" s="75"/>
    </row>
    <row r="1753" spans="16:16" x14ac:dyDescent="0.2">
      <c r="P1753" s="75"/>
    </row>
    <row r="1754" spans="16:16" x14ac:dyDescent="0.2">
      <c r="P1754" s="75"/>
    </row>
    <row r="1755" spans="16:16" x14ac:dyDescent="0.2">
      <c r="P1755" s="75"/>
    </row>
    <row r="1756" spans="16:16" x14ac:dyDescent="0.2">
      <c r="P1756" s="75"/>
    </row>
    <row r="1757" spans="16:16" x14ac:dyDescent="0.2">
      <c r="P1757" s="75"/>
    </row>
    <row r="1758" spans="16:16" x14ac:dyDescent="0.2">
      <c r="P1758" s="75"/>
    </row>
    <row r="1759" spans="16:16" x14ac:dyDescent="0.2">
      <c r="P1759" s="75"/>
    </row>
    <row r="1760" spans="16:16" x14ac:dyDescent="0.2">
      <c r="P1760" s="75"/>
    </row>
    <row r="1761" spans="16:16" x14ac:dyDescent="0.2">
      <c r="P1761" s="75"/>
    </row>
    <row r="1762" spans="16:16" x14ac:dyDescent="0.2">
      <c r="P1762" s="75"/>
    </row>
    <row r="1763" spans="16:16" x14ac:dyDescent="0.2">
      <c r="P1763" s="75"/>
    </row>
    <row r="1764" spans="16:16" x14ac:dyDescent="0.2">
      <c r="P1764" s="75"/>
    </row>
    <row r="1765" spans="16:16" x14ac:dyDescent="0.2">
      <c r="P1765" s="75"/>
    </row>
    <row r="1766" spans="16:16" x14ac:dyDescent="0.2">
      <c r="P1766" s="75"/>
    </row>
    <row r="1767" spans="16:16" x14ac:dyDescent="0.2">
      <c r="P1767" s="75"/>
    </row>
    <row r="1768" spans="16:16" x14ac:dyDescent="0.2">
      <c r="P1768" s="75"/>
    </row>
    <row r="1769" spans="16:16" x14ac:dyDescent="0.2">
      <c r="P1769" s="75"/>
    </row>
    <row r="1770" spans="16:16" x14ac:dyDescent="0.2">
      <c r="P1770" s="75"/>
    </row>
    <row r="1771" spans="16:16" x14ac:dyDescent="0.2">
      <c r="P1771" s="75"/>
    </row>
    <row r="1772" spans="16:16" x14ac:dyDescent="0.2">
      <c r="P1772" s="75"/>
    </row>
    <row r="1773" spans="16:16" x14ac:dyDescent="0.2">
      <c r="P1773" s="75"/>
    </row>
    <row r="1774" spans="16:16" x14ac:dyDescent="0.2">
      <c r="P1774" s="75"/>
    </row>
    <row r="1775" spans="16:16" x14ac:dyDescent="0.2">
      <c r="P1775" s="75"/>
    </row>
    <row r="1776" spans="16:16" x14ac:dyDescent="0.2">
      <c r="P1776" s="75"/>
    </row>
    <row r="1777" spans="16:16" x14ac:dyDescent="0.2">
      <c r="P1777" s="75"/>
    </row>
    <row r="1778" spans="16:16" x14ac:dyDescent="0.2">
      <c r="P1778" s="75"/>
    </row>
    <row r="1779" spans="16:16" x14ac:dyDescent="0.2">
      <c r="P1779" s="75"/>
    </row>
    <row r="1780" spans="16:16" x14ac:dyDescent="0.2">
      <c r="P1780" s="75"/>
    </row>
    <row r="1781" spans="16:16" x14ac:dyDescent="0.2">
      <c r="P1781" s="75"/>
    </row>
    <row r="1782" spans="16:16" x14ac:dyDescent="0.2">
      <c r="P1782" s="75"/>
    </row>
    <row r="1783" spans="16:16" x14ac:dyDescent="0.2">
      <c r="P1783" s="75"/>
    </row>
    <row r="1784" spans="16:16" x14ac:dyDescent="0.2">
      <c r="P1784" s="75"/>
    </row>
    <row r="1785" spans="16:16" x14ac:dyDescent="0.2">
      <c r="P1785" s="75"/>
    </row>
    <row r="1786" spans="16:16" x14ac:dyDescent="0.2">
      <c r="P1786" s="75"/>
    </row>
    <row r="1787" spans="16:16" x14ac:dyDescent="0.2">
      <c r="P1787" s="75"/>
    </row>
    <row r="1788" spans="16:16" x14ac:dyDescent="0.2">
      <c r="P1788" s="75"/>
    </row>
    <row r="1789" spans="16:16" x14ac:dyDescent="0.2">
      <c r="P1789" s="75"/>
    </row>
    <row r="1790" spans="16:16" x14ac:dyDescent="0.2">
      <c r="P1790" s="75"/>
    </row>
    <row r="1791" spans="16:16" x14ac:dyDescent="0.2">
      <c r="P1791" s="75"/>
    </row>
    <row r="1792" spans="16:16" x14ac:dyDescent="0.2">
      <c r="P1792" s="75"/>
    </row>
    <row r="1793" spans="16:16" x14ac:dyDescent="0.2">
      <c r="P1793" s="75"/>
    </row>
    <row r="1794" spans="16:16" x14ac:dyDescent="0.2">
      <c r="P1794" s="75"/>
    </row>
    <row r="1795" spans="16:16" x14ac:dyDescent="0.2">
      <c r="P1795" s="75"/>
    </row>
    <row r="1796" spans="16:16" x14ac:dyDescent="0.2">
      <c r="P1796" s="75"/>
    </row>
    <row r="1797" spans="16:16" x14ac:dyDescent="0.2">
      <c r="P1797" s="75"/>
    </row>
    <row r="1798" spans="16:16" x14ac:dyDescent="0.2">
      <c r="P1798" s="75"/>
    </row>
    <row r="1799" spans="16:16" x14ac:dyDescent="0.2">
      <c r="P1799" s="75"/>
    </row>
    <row r="1800" spans="16:16" x14ac:dyDescent="0.2">
      <c r="P1800" s="75"/>
    </row>
    <row r="1801" spans="16:16" x14ac:dyDescent="0.2">
      <c r="P1801" s="75"/>
    </row>
    <row r="1802" spans="16:16" x14ac:dyDescent="0.2">
      <c r="P1802" s="75"/>
    </row>
    <row r="1803" spans="16:16" x14ac:dyDescent="0.2">
      <c r="P1803" s="75"/>
    </row>
    <row r="1804" spans="16:16" x14ac:dyDescent="0.2">
      <c r="P1804" s="75"/>
    </row>
    <row r="1805" spans="16:16" x14ac:dyDescent="0.2">
      <c r="P1805" s="75"/>
    </row>
    <row r="1806" spans="16:16" x14ac:dyDescent="0.2">
      <c r="P1806" s="75"/>
    </row>
    <row r="1807" spans="16:16" x14ac:dyDescent="0.2">
      <c r="P1807" s="75"/>
    </row>
    <row r="1808" spans="16:16" x14ac:dyDescent="0.2">
      <c r="P1808" s="75"/>
    </row>
    <row r="1809" spans="16:16" x14ac:dyDescent="0.2">
      <c r="P1809" s="75"/>
    </row>
    <row r="1810" spans="16:16" x14ac:dyDescent="0.2">
      <c r="P1810" s="75"/>
    </row>
    <row r="1811" spans="16:16" x14ac:dyDescent="0.2">
      <c r="P1811" s="75"/>
    </row>
    <row r="1812" spans="16:16" x14ac:dyDescent="0.2">
      <c r="P1812" s="75"/>
    </row>
    <row r="1813" spans="16:16" x14ac:dyDescent="0.2">
      <c r="P1813" s="75"/>
    </row>
    <row r="1814" spans="16:16" x14ac:dyDescent="0.2">
      <c r="P1814" s="75"/>
    </row>
    <row r="1815" spans="16:16" x14ac:dyDescent="0.2">
      <c r="P1815" s="75"/>
    </row>
    <row r="1816" spans="16:16" x14ac:dyDescent="0.2">
      <c r="P1816" s="75"/>
    </row>
    <row r="1817" spans="16:16" x14ac:dyDescent="0.2">
      <c r="P1817" s="75"/>
    </row>
    <row r="1818" spans="16:16" x14ac:dyDescent="0.2">
      <c r="P1818" s="75"/>
    </row>
    <row r="1819" spans="16:16" x14ac:dyDescent="0.2">
      <c r="P1819" s="75"/>
    </row>
    <row r="1820" spans="16:16" x14ac:dyDescent="0.2">
      <c r="P1820" s="75"/>
    </row>
    <row r="1821" spans="16:16" x14ac:dyDescent="0.2">
      <c r="P1821" s="75"/>
    </row>
    <row r="1822" spans="16:16" x14ac:dyDescent="0.2">
      <c r="P1822" s="75"/>
    </row>
    <row r="1823" spans="16:16" x14ac:dyDescent="0.2">
      <c r="P1823" s="75"/>
    </row>
    <row r="1824" spans="16:16" x14ac:dyDescent="0.2">
      <c r="P1824" s="75"/>
    </row>
    <row r="1825" spans="16:16" x14ac:dyDescent="0.2">
      <c r="P1825" s="75"/>
    </row>
    <row r="1826" spans="16:16" x14ac:dyDescent="0.2">
      <c r="P1826" s="75"/>
    </row>
    <row r="1827" spans="16:16" x14ac:dyDescent="0.2">
      <c r="P1827" s="75"/>
    </row>
    <row r="1828" spans="16:16" x14ac:dyDescent="0.2">
      <c r="P1828" s="75"/>
    </row>
    <row r="1829" spans="16:16" x14ac:dyDescent="0.2">
      <c r="P1829" s="75"/>
    </row>
    <row r="1830" spans="16:16" x14ac:dyDescent="0.2">
      <c r="P1830" s="75"/>
    </row>
    <row r="1831" spans="16:16" x14ac:dyDescent="0.2">
      <c r="P1831" s="75"/>
    </row>
    <row r="1832" spans="16:16" x14ac:dyDescent="0.2">
      <c r="P1832" s="75"/>
    </row>
    <row r="1833" spans="16:16" x14ac:dyDescent="0.2">
      <c r="P1833" s="75"/>
    </row>
    <row r="1834" spans="16:16" x14ac:dyDescent="0.2">
      <c r="P1834" s="75"/>
    </row>
    <row r="1835" spans="16:16" x14ac:dyDescent="0.2">
      <c r="P1835" s="75"/>
    </row>
    <row r="1836" spans="16:16" x14ac:dyDescent="0.2">
      <c r="P1836" s="75"/>
    </row>
    <row r="1837" spans="16:16" x14ac:dyDescent="0.2">
      <c r="P1837" s="75"/>
    </row>
    <row r="1838" spans="16:16" x14ac:dyDescent="0.2">
      <c r="P1838" s="75"/>
    </row>
    <row r="1839" spans="16:16" x14ac:dyDescent="0.2">
      <c r="P1839" s="75"/>
    </row>
    <row r="1840" spans="16:16" x14ac:dyDescent="0.2">
      <c r="P1840" s="75"/>
    </row>
    <row r="1841" spans="16:16" x14ac:dyDescent="0.2">
      <c r="P1841" s="75"/>
    </row>
    <row r="1842" spans="16:16" x14ac:dyDescent="0.2">
      <c r="P1842" s="75"/>
    </row>
    <row r="1843" spans="16:16" x14ac:dyDescent="0.2">
      <c r="P1843" s="75"/>
    </row>
    <row r="1844" spans="16:16" x14ac:dyDescent="0.2">
      <c r="P1844" s="75"/>
    </row>
    <row r="1845" spans="16:16" x14ac:dyDescent="0.2">
      <c r="P1845" s="75"/>
    </row>
    <row r="1846" spans="16:16" x14ac:dyDescent="0.2">
      <c r="P1846" s="75"/>
    </row>
    <row r="1847" spans="16:16" x14ac:dyDescent="0.2">
      <c r="P1847" s="75"/>
    </row>
    <row r="1848" spans="16:16" x14ac:dyDescent="0.2">
      <c r="P1848" s="75"/>
    </row>
    <row r="1849" spans="16:16" x14ac:dyDescent="0.2">
      <c r="P1849" s="75"/>
    </row>
    <row r="1850" spans="16:16" x14ac:dyDescent="0.2">
      <c r="P1850" s="75"/>
    </row>
    <row r="1851" spans="16:16" x14ac:dyDescent="0.2">
      <c r="P1851" s="75"/>
    </row>
    <row r="1852" spans="16:16" x14ac:dyDescent="0.2">
      <c r="P1852" s="75"/>
    </row>
    <row r="1853" spans="16:16" x14ac:dyDescent="0.2">
      <c r="P1853" s="75"/>
    </row>
    <row r="1854" spans="16:16" x14ac:dyDescent="0.2">
      <c r="P1854" s="75"/>
    </row>
    <row r="1855" spans="16:16" x14ac:dyDescent="0.2">
      <c r="P1855" s="75"/>
    </row>
    <row r="1856" spans="16:16" x14ac:dyDescent="0.2">
      <c r="P1856" s="75"/>
    </row>
    <row r="1857" spans="16:16" x14ac:dyDescent="0.2">
      <c r="P1857" s="75"/>
    </row>
    <row r="1858" spans="16:16" x14ac:dyDescent="0.2">
      <c r="P1858" s="75"/>
    </row>
    <row r="1859" spans="16:16" x14ac:dyDescent="0.2">
      <c r="P1859" s="75"/>
    </row>
    <row r="1860" spans="16:16" x14ac:dyDescent="0.2">
      <c r="P1860" s="75"/>
    </row>
    <row r="1861" spans="16:16" x14ac:dyDescent="0.2">
      <c r="P1861" s="75"/>
    </row>
    <row r="1862" spans="16:16" x14ac:dyDescent="0.2">
      <c r="P1862" s="75"/>
    </row>
    <row r="1863" spans="16:16" x14ac:dyDescent="0.2">
      <c r="P1863" s="75"/>
    </row>
    <row r="1864" spans="16:16" x14ac:dyDescent="0.2">
      <c r="P1864" s="75"/>
    </row>
    <row r="1865" spans="16:16" x14ac:dyDescent="0.2">
      <c r="P1865" s="75"/>
    </row>
    <row r="1866" spans="16:16" x14ac:dyDescent="0.2">
      <c r="P1866" s="75"/>
    </row>
    <row r="1867" spans="16:16" x14ac:dyDescent="0.2">
      <c r="P1867" s="75"/>
    </row>
    <row r="1868" spans="16:16" x14ac:dyDescent="0.2">
      <c r="P1868" s="75"/>
    </row>
    <row r="1869" spans="16:16" x14ac:dyDescent="0.2">
      <c r="P1869" s="75"/>
    </row>
    <row r="1870" spans="16:16" x14ac:dyDescent="0.2">
      <c r="P1870" s="75"/>
    </row>
    <row r="1871" spans="16:16" x14ac:dyDescent="0.2">
      <c r="P1871" s="75"/>
    </row>
    <row r="1872" spans="16:16" x14ac:dyDescent="0.2">
      <c r="P1872" s="75"/>
    </row>
    <row r="1873" spans="16:16" x14ac:dyDescent="0.2">
      <c r="P1873" s="75"/>
    </row>
    <row r="1874" spans="16:16" x14ac:dyDescent="0.2">
      <c r="P1874" s="75"/>
    </row>
    <row r="1875" spans="16:16" x14ac:dyDescent="0.2">
      <c r="P1875" s="75"/>
    </row>
    <row r="1876" spans="16:16" x14ac:dyDescent="0.2">
      <c r="P1876" s="75"/>
    </row>
    <row r="1877" spans="16:16" x14ac:dyDescent="0.2">
      <c r="P1877" s="75"/>
    </row>
    <row r="1878" spans="16:16" x14ac:dyDescent="0.2">
      <c r="P1878" s="75"/>
    </row>
    <row r="1879" spans="16:16" x14ac:dyDescent="0.2">
      <c r="P1879" s="75"/>
    </row>
    <row r="1880" spans="16:16" x14ac:dyDescent="0.2">
      <c r="P1880" s="75"/>
    </row>
    <row r="1881" spans="16:16" x14ac:dyDescent="0.2">
      <c r="P1881" s="75"/>
    </row>
    <row r="1882" spans="16:16" x14ac:dyDescent="0.2">
      <c r="P1882" s="75"/>
    </row>
    <row r="1883" spans="16:16" x14ac:dyDescent="0.2">
      <c r="P1883" s="75"/>
    </row>
    <row r="1884" spans="16:16" x14ac:dyDescent="0.2">
      <c r="P1884" s="75"/>
    </row>
    <row r="1885" spans="16:16" x14ac:dyDescent="0.2">
      <c r="P1885" s="75"/>
    </row>
    <row r="1886" spans="16:16" x14ac:dyDescent="0.2">
      <c r="P1886" s="75"/>
    </row>
    <row r="1887" spans="16:16" x14ac:dyDescent="0.2">
      <c r="P1887" s="75"/>
    </row>
    <row r="1888" spans="16:16" x14ac:dyDescent="0.2">
      <c r="P1888" s="75"/>
    </row>
    <row r="1889" spans="16:16" x14ac:dyDescent="0.2">
      <c r="P1889" s="75"/>
    </row>
    <row r="1890" spans="16:16" x14ac:dyDescent="0.2">
      <c r="P1890" s="75"/>
    </row>
    <row r="1891" spans="16:16" x14ac:dyDescent="0.2">
      <c r="P1891" s="75"/>
    </row>
    <row r="1892" spans="16:16" x14ac:dyDescent="0.2">
      <c r="P1892" s="75"/>
    </row>
    <row r="1893" spans="16:16" x14ac:dyDescent="0.2">
      <c r="P1893" s="75"/>
    </row>
    <row r="1894" spans="16:16" x14ac:dyDescent="0.2">
      <c r="P1894" s="75"/>
    </row>
    <row r="1895" spans="16:16" x14ac:dyDescent="0.2">
      <c r="P1895" s="75"/>
    </row>
    <row r="1896" spans="16:16" x14ac:dyDescent="0.2">
      <c r="P1896" s="75"/>
    </row>
    <row r="1897" spans="16:16" x14ac:dyDescent="0.2">
      <c r="P1897" s="75"/>
    </row>
    <row r="1898" spans="16:16" x14ac:dyDescent="0.2">
      <c r="P1898" s="75"/>
    </row>
    <row r="1899" spans="16:16" x14ac:dyDescent="0.2">
      <c r="P1899" s="75"/>
    </row>
    <row r="1900" spans="16:16" x14ac:dyDescent="0.2">
      <c r="P1900" s="75"/>
    </row>
    <row r="1901" spans="16:16" x14ac:dyDescent="0.2">
      <c r="P1901" s="75"/>
    </row>
    <row r="1902" spans="16:16" x14ac:dyDescent="0.2">
      <c r="P1902" s="75"/>
    </row>
    <row r="1903" spans="16:16" x14ac:dyDescent="0.2">
      <c r="P1903" s="75"/>
    </row>
    <row r="1904" spans="16:16" x14ac:dyDescent="0.2">
      <c r="P1904" s="75"/>
    </row>
    <row r="1905" spans="16:16" x14ac:dyDescent="0.2">
      <c r="P1905" s="75"/>
    </row>
    <row r="1906" spans="16:16" x14ac:dyDescent="0.2">
      <c r="P1906" s="75"/>
    </row>
    <row r="1907" spans="16:16" x14ac:dyDescent="0.2">
      <c r="P1907" s="75"/>
    </row>
    <row r="1908" spans="16:16" x14ac:dyDescent="0.2">
      <c r="P1908" s="75"/>
    </row>
    <row r="1909" spans="16:16" x14ac:dyDescent="0.2">
      <c r="P1909" s="75"/>
    </row>
    <row r="1910" spans="16:16" x14ac:dyDescent="0.2">
      <c r="P1910" s="75"/>
    </row>
    <row r="1911" spans="16:16" x14ac:dyDescent="0.2">
      <c r="P1911" s="75"/>
    </row>
    <row r="1912" spans="16:16" x14ac:dyDescent="0.2">
      <c r="P1912" s="75"/>
    </row>
    <row r="1913" spans="16:16" x14ac:dyDescent="0.2">
      <c r="P1913" s="75"/>
    </row>
    <row r="1914" spans="16:16" x14ac:dyDescent="0.2">
      <c r="P1914" s="75"/>
    </row>
    <row r="1915" spans="16:16" x14ac:dyDescent="0.2">
      <c r="P1915" s="75"/>
    </row>
    <row r="1916" spans="16:16" x14ac:dyDescent="0.2">
      <c r="P1916" s="75"/>
    </row>
    <row r="1917" spans="16:16" x14ac:dyDescent="0.2">
      <c r="P1917" s="75"/>
    </row>
    <row r="1918" spans="16:16" x14ac:dyDescent="0.2">
      <c r="P1918" s="75"/>
    </row>
    <row r="1919" spans="16:16" x14ac:dyDescent="0.2">
      <c r="P1919" s="75"/>
    </row>
    <row r="1920" spans="16:16" x14ac:dyDescent="0.2">
      <c r="P1920" s="75"/>
    </row>
    <row r="1921" spans="16:16" x14ac:dyDescent="0.2">
      <c r="P1921" s="75"/>
    </row>
    <row r="1922" spans="16:16" x14ac:dyDescent="0.2">
      <c r="P1922" s="75"/>
    </row>
    <row r="1923" spans="16:16" x14ac:dyDescent="0.2">
      <c r="P1923" s="75"/>
    </row>
    <row r="1924" spans="16:16" x14ac:dyDescent="0.2">
      <c r="P1924" s="75"/>
    </row>
    <row r="1925" spans="16:16" x14ac:dyDescent="0.2">
      <c r="P1925" s="75"/>
    </row>
    <row r="1926" spans="16:16" x14ac:dyDescent="0.2">
      <c r="P1926" s="75"/>
    </row>
    <row r="1927" spans="16:16" x14ac:dyDescent="0.2">
      <c r="P1927" s="75"/>
    </row>
    <row r="1928" spans="16:16" x14ac:dyDescent="0.2">
      <c r="P1928" s="75"/>
    </row>
    <row r="1929" spans="16:16" x14ac:dyDescent="0.2">
      <c r="P1929" s="75"/>
    </row>
    <row r="1930" spans="16:16" x14ac:dyDescent="0.2">
      <c r="P1930" s="75"/>
    </row>
    <row r="1931" spans="16:16" x14ac:dyDescent="0.2">
      <c r="P1931" s="75"/>
    </row>
    <row r="1932" spans="16:16" x14ac:dyDescent="0.2">
      <c r="P1932" s="75"/>
    </row>
    <row r="1933" spans="16:16" x14ac:dyDescent="0.2">
      <c r="P1933" s="75"/>
    </row>
    <row r="1934" spans="16:16" x14ac:dyDescent="0.2">
      <c r="P1934" s="75"/>
    </row>
    <row r="1935" spans="16:16" x14ac:dyDescent="0.2">
      <c r="P1935" s="75"/>
    </row>
    <row r="1936" spans="16:16" x14ac:dyDescent="0.2">
      <c r="P1936" s="75"/>
    </row>
    <row r="1937" spans="16:16" x14ac:dyDescent="0.2">
      <c r="P1937" s="75"/>
    </row>
    <row r="1938" spans="16:16" x14ac:dyDescent="0.2">
      <c r="P1938" s="75"/>
    </row>
    <row r="1939" spans="16:16" x14ac:dyDescent="0.2">
      <c r="P1939" s="75"/>
    </row>
    <row r="1940" spans="16:16" x14ac:dyDescent="0.2">
      <c r="P1940" s="75"/>
    </row>
    <row r="1941" spans="16:16" x14ac:dyDescent="0.2">
      <c r="P1941" s="75"/>
    </row>
    <row r="1942" spans="16:16" x14ac:dyDescent="0.2">
      <c r="P1942" s="75"/>
    </row>
    <row r="1943" spans="16:16" x14ac:dyDescent="0.2">
      <c r="P1943" s="75"/>
    </row>
    <row r="1944" spans="16:16" x14ac:dyDescent="0.2">
      <c r="P1944" s="75"/>
    </row>
    <row r="1945" spans="16:16" x14ac:dyDescent="0.2">
      <c r="P1945" s="75"/>
    </row>
    <row r="1946" spans="16:16" x14ac:dyDescent="0.2">
      <c r="P1946" s="75"/>
    </row>
    <row r="1947" spans="16:16" x14ac:dyDescent="0.2">
      <c r="P1947" s="75"/>
    </row>
    <row r="1948" spans="16:16" x14ac:dyDescent="0.2">
      <c r="P1948" s="75"/>
    </row>
    <row r="1949" spans="16:16" x14ac:dyDescent="0.2">
      <c r="P1949" s="75"/>
    </row>
    <row r="1950" spans="16:16" x14ac:dyDescent="0.2">
      <c r="P1950" s="75"/>
    </row>
    <row r="1951" spans="16:16" x14ac:dyDescent="0.2">
      <c r="P1951" s="75"/>
    </row>
    <row r="1952" spans="16:16" x14ac:dyDescent="0.2">
      <c r="P1952" s="75"/>
    </row>
    <row r="1953" spans="16:16" x14ac:dyDescent="0.2">
      <c r="P1953" s="75"/>
    </row>
    <row r="1954" spans="16:16" x14ac:dyDescent="0.2">
      <c r="P1954" s="75"/>
    </row>
    <row r="1955" spans="16:16" x14ac:dyDescent="0.2">
      <c r="P1955" s="75"/>
    </row>
    <row r="1956" spans="16:16" x14ac:dyDescent="0.2">
      <c r="P1956" s="75"/>
    </row>
    <row r="1957" spans="16:16" x14ac:dyDescent="0.2">
      <c r="P1957" s="75"/>
    </row>
    <row r="1958" spans="16:16" x14ac:dyDescent="0.2">
      <c r="P1958" s="75"/>
    </row>
    <row r="1959" spans="16:16" x14ac:dyDescent="0.2">
      <c r="P1959" s="75"/>
    </row>
    <row r="1960" spans="16:16" x14ac:dyDescent="0.2">
      <c r="P1960" s="75"/>
    </row>
    <row r="1961" spans="16:16" x14ac:dyDescent="0.2">
      <c r="P1961" s="75"/>
    </row>
    <row r="1962" spans="16:16" x14ac:dyDescent="0.2">
      <c r="P1962" s="75"/>
    </row>
    <row r="1963" spans="16:16" x14ac:dyDescent="0.2">
      <c r="P1963" s="75"/>
    </row>
    <row r="1964" spans="16:16" x14ac:dyDescent="0.2">
      <c r="P1964" s="75"/>
    </row>
    <row r="1965" spans="16:16" x14ac:dyDescent="0.2">
      <c r="P1965" s="75"/>
    </row>
    <row r="1966" spans="16:16" x14ac:dyDescent="0.2">
      <c r="P1966" s="75"/>
    </row>
    <row r="1967" spans="16:16" x14ac:dyDescent="0.2">
      <c r="P1967" s="75"/>
    </row>
    <row r="1968" spans="16:16" x14ac:dyDescent="0.2">
      <c r="P1968" s="75"/>
    </row>
    <row r="1969" spans="16:16" x14ac:dyDescent="0.2">
      <c r="P1969" s="75"/>
    </row>
    <row r="1970" spans="16:16" x14ac:dyDescent="0.2">
      <c r="P1970" s="75"/>
    </row>
    <row r="1971" spans="16:16" x14ac:dyDescent="0.2">
      <c r="P1971" s="75"/>
    </row>
    <row r="1972" spans="16:16" x14ac:dyDescent="0.2">
      <c r="P1972" s="75"/>
    </row>
    <row r="1973" spans="16:16" x14ac:dyDescent="0.2">
      <c r="P1973" s="75"/>
    </row>
    <row r="1974" spans="16:16" x14ac:dyDescent="0.2">
      <c r="P1974" s="75"/>
    </row>
    <row r="1975" spans="16:16" x14ac:dyDescent="0.2">
      <c r="P1975" s="75"/>
    </row>
    <row r="1976" spans="16:16" x14ac:dyDescent="0.2">
      <c r="P1976" s="75"/>
    </row>
    <row r="1977" spans="16:16" x14ac:dyDescent="0.2">
      <c r="P1977" s="75"/>
    </row>
    <row r="1978" spans="16:16" x14ac:dyDescent="0.2">
      <c r="P1978" s="75"/>
    </row>
    <row r="1979" spans="16:16" x14ac:dyDescent="0.2">
      <c r="P1979" s="75"/>
    </row>
    <row r="1980" spans="16:16" x14ac:dyDescent="0.2">
      <c r="P1980" s="75"/>
    </row>
    <row r="1981" spans="16:16" x14ac:dyDescent="0.2">
      <c r="P1981" s="75"/>
    </row>
    <row r="1982" spans="16:16" x14ac:dyDescent="0.2">
      <c r="P1982" s="75"/>
    </row>
    <row r="1983" spans="16:16" x14ac:dyDescent="0.2">
      <c r="P1983" s="75"/>
    </row>
    <row r="1984" spans="16:16" x14ac:dyDescent="0.2">
      <c r="P1984" s="75"/>
    </row>
    <row r="1985" spans="16:16" x14ac:dyDescent="0.2">
      <c r="P1985" s="75"/>
    </row>
    <row r="1986" spans="16:16" x14ac:dyDescent="0.2">
      <c r="P1986" s="75"/>
    </row>
    <row r="1987" spans="16:16" x14ac:dyDescent="0.2">
      <c r="P1987" s="75"/>
    </row>
    <row r="1988" spans="16:16" x14ac:dyDescent="0.2">
      <c r="P1988" s="75"/>
    </row>
    <row r="1989" spans="16:16" x14ac:dyDescent="0.2">
      <c r="P1989" s="75"/>
    </row>
    <row r="1990" spans="16:16" x14ac:dyDescent="0.2">
      <c r="P1990" s="75"/>
    </row>
    <row r="1991" spans="16:16" x14ac:dyDescent="0.2">
      <c r="P1991" s="75"/>
    </row>
    <row r="1992" spans="16:16" x14ac:dyDescent="0.2">
      <c r="P1992" s="75"/>
    </row>
    <row r="1993" spans="16:16" x14ac:dyDescent="0.2">
      <c r="P1993" s="75"/>
    </row>
    <row r="1994" spans="16:16" x14ac:dyDescent="0.2">
      <c r="P1994" s="75"/>
    </row>
    <row r="1995" spans="16:16" x14ac:dyDescent="0.2">
      <c r="P1995" s="75"/>
    </row>
    <row r="1996" spans="16:16" x14ac:dyDescent="0.2">
      <c r="P1996" s="75"/>
    </row>
    <row r="1997" spans="16:16" x14ac:dyDescent="0.2">
      <c r="P1997" s="75"/>
    </row>
    <row r="1998" spans="16:16" x14ac:dyDescent="0.2">
      <c r="P1998" s="75"/>
    </row>
    <row r="1999" spans="16:16" x14ac:dyDescent="0.2">
      <c r="P1999" s="75"/>
    </row>
    <row r="2000" spans="16:16" x14ac:dyDescent="0.2">
      <c r="P2000" s="75"/>
    </row>
    <row r="2001" spans="16:16" x14ac:dyDescent="0.2">
      <c r="P2001" s="75"/>
    </row>
    <row r="2002" spans="16:16" x14ac:dyDescent="0.2">
      <c r="P2002" s="75"/>
    </row>
    <row r="2003" spans="16:16" x14ac:dyDescent="0.2">
      <c r="P2003" s="75"/>
    </row>
    <row r="2004" spans="16:16" x14ac:dyDescent="0.2">
      <c r="P2004" s="75"/>
    </row>
    <row r="2005" spans="16:16" x14ac:dyDescent="0.2">
      <c r="P2005" s="75"/>
    </row>
    <row r="2006" spans="16:16" x14ac:dyDescent="0.2">
      <c r="P2006" s="75"/>
    </row>
    <row r="2007" spans="16:16" x14ac:dyDescent="0.2">
      <c r="P2007" s="75"/>
    </row>
    <row r="2008" spans="16:16" x14ac:dyDescent="0.2">
      <c r="P2008" s="75"/>
    </row>
    <row r="2009" spans="16:16" x14ac:dyDescent="0.2">
      <c r="P2009" s="75"/>
    </row>
    <row r="2010" spans="16:16" x14ac:dyDescent="0.2">
      <c r="P2010" s="75"/>
    </row>
    <row r="2011" spans="16:16" x14ac:dyDescent="0.2">
      <c r="P2011" s="75"/>
    </row>
    <row r="2012" spans="16:16" x14ac:dyDescent="0.2">
      <c r="P2012" s="75"/>
    </row>
    <row r="2013" spans="16:16" x14ac:dyDescent="0.2">
      <c r="P2013" s="75"/>
    </row>
    <row r="2014" spans="16:16" x14ac:dyDescent="0.2">
      <c r="P2014" s="75"/>
    </row>
    <row r="2015" spans="16:16" x14ac:dyDescent="0.2">
      <c r="P2015" s="75"/>
    </row>
    <row r="2016" spans="16:16" x14ac:dyDescent="0.2">
      <c r="P2016" s="75"/>
    </row>
    <row r="2017" spans="16:16" x14ac:dyDescent="0.2">
      <c r="P2017" s="75"/>
    </row>
    <row r="2018" spans="16:16" x14ac:dyDescent="0.2">
      <c r="P2018" s="75"/>
    </row>
    <row r="2019" spans="16:16" x14ac:dyDescent="0.2">
      <c r="P2019" s="75"/>
    </row>
    <row r="2020" spans="16:16" x14ac:dyDescent="0.2">
      <c r="P2020" s="75"/>
    </row>
    <row r="2021" spans="16:16" x14ac:dyDescent="0.2">
      <c r="P2021" s="75"/>
    </row>
    <row r="2022" spans="16:16" x14ac:dyDescent="0.2">
      <c r="P2022" s="75"/>
    </row>
    <row r="2023" spans="16:16" x14ac:dyDescent="0.2">
      <c r="P2023" s="75"/>
    </row>
    <row r="2024" spans="16:16" x14ac:dyDescent="0.2">
      <c r="P2024" s="75"/>
    </row>
    <row r="2025" spans="16:16" x14ac:dyDescent="0.2">
      <c r="P2025" s="75"/>
    </row>
    <row r="2026" spans="16:16" x14ac:dyDescent="0.2">
      <c r="P2026" s="75"/>
    </row>
    <row r="2027" spans="16:16" x14ac:dyDescent="0.2">
      <c r="P2027" s="75"/>
    </row>
    <row r="2028" spans="16:16" x14ac:dyDescent="0.2">
      <c r="P2028" s="75"/>
    </row>
    <row r="2029" spans="16:16" x14ac:dyDescent="0.2">
      <c r="P2029" s="75"/>
    </row>
    <row r="2030" spans="16:16" x14ac:dyDescent="0.2">
      <c r="P2030" s="75"/>
    </row>
    <row r="2031" spans="16:16" x14ac:dyDescent="0.2">
      <c r="P2031" s="75"/>
    </row>
    <row r="2032" spans="16:16" x14ac:dyDescent="0.2">
      <c r="P2032" s="75"/>
    </row>
    <row r="2033" spans="16:16" x14ac:dyDescent="0.2">
      <c r="P2033" s="75"/>
    </row>
    <row r="2034" spans="16:16" x14ac:dyDescent="0.2">
      <c r="P2034" s="75"/>
    </row>
    <row r="2035" spans="16:16" x14ac:dyDescent="0.2">
      <c r="P2035" s="75"/>
    </row>
    <row r="2036" spans="16:16" x14ac:dyDescent="0.2">
      <c r="P2036" s="75"/>
    </row>
    <row r="2037" spans="16:16" x14ac:dyDescent="0.2">
      <c r="P2037" s="75"/>
    </row>
    <row r="2038" spans="16:16" x14ac:dyDescent="0.2">
      <c r="P2038" s="75"/>
    </row>
    <row r="2039" spans="16:16" x14ac:dyDescent="0.2">
      <c r="P2039" s="75"/>
    </row>
    <row r="2040" spans="16:16" x14ac:dyDescent="0.2">
      <c r="P2040" s="75"/>
    </row>
    <row r="2041" spans="16:16" x14ac:dyDescent="0.2">
      <c r="P2041" s="75"/>
    </row>
    <row r="2042" spans="16:16" x14ac:dyDescent="0.2">
      <c r="P2042" s="75"/>
    </row>
    <row r="2043" spans="16:16" x14ac:dyDescent="0.2">
      <c r="P2043" s="75"/>
    </row>
    <row r="2044" spans="16:16" x14ac:dyDescent="0.2">
      <c r="P2044" s="75"/>
    </row>
    <row r="2045" spans="16:16" x14ac:dyDescent="0.2">
      <c r="P2045" s="75"/>
    </row>
    <row r="2046" spans="16:16" x14ac:dyDescent="0.2">
      <c r="P2046" s="75"/>
    </row>
    <row r="2047" spans="16:16" x14ac:dyDescent="0.2">
      <c r="P2047" s="75"/>
    </row>
    <row r="2048" spans="16:16" x14ac:dyDescent="0.2">
      <c r="P2048" s="75"/>
    </row>
    <row r="2049" spans="16:16" x14ac:dyDescent="0.2">
      <c r="P2049" s="75"/>
    </row>
    <row r="2050" spans="16:16" x14ac:dyDescent="0.2">
      <c r="P2050" s="75"/>
    </row>
    <row r="2051" spans="16:16" x14ac:dyDescent="0.2">
      <c r="P2051" s="75"/>
    </row>
    <row r="2052" spans="16:16" x14ac:dyDescent="0.2">
      <c r="P2052" s="75"/>
    </row>
    <row r="2053" spans="16:16" x14ac:dyDescent="0.2">
      <c r="P2053" s="75"/>
    </row>
    <row r="2054" spans="16:16" x14ac:dyDescent="0.2">
      <c r="P2054" s="75"/>
    </row>
    <row r="2055" spans="16:16" x14ac:dyDescent="0.2">
      <c r="P2055" s="75"/>
    </row>
    <row r="2056" spans="16:16" x14ac:dyDescent="0.2">
      <c r="P2056" s="75"/>
    </row>
    <row r="2057" spans="16:16" x14ac:dyDescent="0.2">
      <c r="P2057" s="75"/>
    </row>
    <row r="2058" spans="16:16" x14ac:dyDescent="0.2">
      <c r="P2058" s="75"/>
    </row>
    <row r="2059" spans="16:16" x14ac:dyDescent="0.2">
      <c r="P2059" s="75"/>
    </row>
    <row r="2060" spans="16:16" x14ac:dyDescent="0.2">
      <c r="P2060" s="75"/>
    </row>
    <row r="2061" spans="16:16" x14ac:dyDescent="0.2">
      <c r="P2061" s="75"/>
    </row>
    <row r="2062" spans="16:16" x14ac:dyDescent="0.2">
      <c r="P2062" s="75"/>
    </row>
    <row r="2063" spans="16:16" x14ac:dyDescent="0.2">
      <c r="P2063" s="75"/>
    </row>
    <row r="2064" spans="16:16" x14ac:dyDescent="0.2">
      <c r="P2064" s="75"/>
    </row>
    <row r="2065" spans="16:16" x14ac:dyDescent="0.2">
      <c r="P2065" s="75"/>
    </row>
    <row r="2066" spans="16:16" x14ac:dyDescent="0.2">
      <c r="P2066" s="75"/>
    </row>
    <row r="2067" spans="16:16" x14ac:dyDescent="0.2">
      <c r="P2067" s="75"/>
    </row>
    <row r="2068" spans="16:16" x14ac:dyDescent="0.2">
      <c r="P2068" s="75"/>
    </row>
    <row r="2069" spans="16:16" x14ac:dyDescent="0.2">
      <c r="P2069" s="75"/>
    </row>
    <row r="2070" spans="16:16" x14ac:dyDescent="0.2">
      <c r="P2070" s="75"/>
    </row>
    <row r="2071" spans="16:16" x14ac:dyDescent="0.2">
      <c r="P2071" s="75"/>
    </row>
    <row r="2072" spans="16:16" x14ac:dyDescent="0.2">
      <c r="P2072" s="75"/>
    </row>
    <row r="2073" spans="16:16" x14ac:dyDescent="0.2">
      <c r="P2073" s="75"/>
    </row>
    <row r="2074" spans="16:16" x14ac:dyDescent="0.2">
      <c r="P2074" s="75"/>
    </row>
    <row r="2075" spans="16:16" x14ac:dyDescent="0.2">
      <c r="P2075" s="75"/>
    </row>
    <row r="2076" spans="16:16" x14ac:dyDescent="0.2">
      <c r="P2076" s="75"/>
    </row>
    <row r="2077" spans="16:16" x14ac:dyDescent="0.2">
      <c r="P2077" s="75"/>
    </row>
    <row r="2078" spans="16:16" x14ac:dyDescent="0.2">
      <c r="P2078" s="75"/>
    </row>
    <row r="2079" spans="16:16" x14ac:dyDescent="0.2">
      <c r="P2079" s="75"/>
    </row>
    <row r="2080" spans="16:16" x14ac:dyDescent="0.2">
      <c r="P2080" s="75"/>
    </row>
    <row r="2081" spans="16:16" x14ac:dyDescent="0.2">
      <c r="P2081" s="75"/>
    </row>
    <row r="2082" spans="16:16" x14ac:dyDescent="0.2">
      <c r="P2082" s="75"/>
    </row>
    <row r="2083" spans="16:16" x14ac:dyDescent="0.2">
      <c r="P2083" s="75"/>
    </row>
    <row r="2084" spans="16:16" x14ac:dyDescent="0.2">
      <c r="P2084" s="75"/>
    </row>
    <row r="2085" spans="16:16" x14ac:dyDescent="0.2">
      <c r="P2085" s="75"/>
    </row>
    <row r="2086" spans="16:16" x14ac:dyDescent="0.2">
      <c r="P2086" s="75"/>
    </row>
    <row r="2087" spans="16:16" x14ac:dyDescent="0.2">
      <c r="P2087" s="75"/>
    </row>
    <row r="2088" spans="16:16" x14ac:dyDescent="0.2">
      <c r="P2088" s="75"/>
    </row>
    <row r="2089" spans="16:16" x14ac:dyDescent="0.2">
      <c r="P2089" s="75"/>
    </row>
    <row r="2090" spans="16:16" x14ac:dyDescent="0.2">
      <c r="P2090" s="75"/>
    </row>
    <row r="2091" spans="16:16" x14ac:dyDescent="0.2">
      <c r="P2091" s="75"/>
    </row>
    <row r="2092" spans="16:16" x14ac:dyDescent="0.2">
      <c r="P2092" s="75"/>
    </row>
    <row r="2093" spans="16:16" x14ac:dyDescent="0.2">
      <c r="P2093" s="75"/>
    </row>
    <row r="2094" spans="16:16" x14ac:dyDescent="0.2">
      <c r="P2094" s="75"/>
    </row>
    <row r="2095" spans="16:16" x14ac:dyDescent="0.2">
      <c r="P2095" s="75"/>
    </row>
    <row r="2096" spans="16:16" x14ac:dyDescent="0.2">
      <c r="P2096" s="75"/>
    </row>
    <row r="2097" spans="16:16" x14ac:dyDescent="0.2">
      <c r="P2097" s="75"/>
    </row>
    <row r="2098" spans="16:16" x14ac:dyDescent="0.2">
      <c r="P2098" s="75"/>
    </row>
    <row r="2099" spans="16:16" x14ac:dyDescent="0.2">
      <c r="P2099" s="75"/>
    </row>
    <row r="2100" spans="16:16" x14ac:dyDescent="0.2">
      <c r="P2100" s="75"/>
    </row>
    <row r="2101" spans="16:16" x14ac:dyDescent="0.2">
      <c r="P2101" s="75"/>
    </row>
    <row r="2102" spans="16:16" x14ac:dyDescent="0.2">
      <c r="P2102" s="75"/>
    </row>
    <row r="2103" spans="16:16" x14ac:dyDescent="0.2">
      <c r="P2103" s="75"/>
    </row>
    <row r="2104" spans="16:16" x14ac:dyDescent="0.2">
      <c r="P2104" s="75"/>
    </row>
    <row r="2105" spans="16:16" x14ac:dyDescent="0.2">
      <c r="P2105" s="75"/>
    </row>
    <row r="2106" spans="16:16" x14ac:dyDescent="0.2">
      <c r="P2106" s="75"/>
    </row>
    <row r="2107" spans="16:16" x14ac:dyDescent="0.2">
      <c r="P2107" s="75"/>
    </row>
    <row r="2108" spans="16:16" x14ac:dyDescent="0.2">
      <c r="P2108" s="75"/>
    </row>
    <row r="2109" spans="16:16" x14ac:dyDescent="0.2">
      <c r="P2109" s="75"/>
    </row>
    <row r="2110" spans="16:16" x14ac:dyDescent="0.2">
      <c r="P2110" s="75"/>
    </row>
    <row r="2111" spans="16:16" x14ac:dyDescent="0.2">
      <c r="P2111" s="75"/>
    </row>
    <row r="2112" spans="16:16" x14ac:dyDescent="0.2">
      <c r="P2112" s="75"/>
    </row>
    <row r="2113" spans="16:16" x14ac:dyDescent="0.2">
      <c r="P2113" s="75"/>
    </row>
    <row r="2114" spans="16:16" x14ac:dyDescent="0.2">
      <c r="P2114" s="75"/>
    </row>
    <row r="2115" spans="16:16" x14ac:dyDescent="0.2">
      <c r="P2115" s="75"/>
    </row>
    <row r="2116" spans="16:16" x14ac:dyDescent="0.2">
      <c r="P2116" s="75"/>
    </row>
    <row r="2117" spans="16:16" x14ac:dyDescent="0.2">
      <c r="P2117" s="75"/>
    </row>
    <row r="2118" spans="16:16" x14ac:dyDescent="0.2">
      <c r="P2118" s="75"/>
    </row>
    <row r="2119" spans="16:16" x14ac:dyDescent="0.2">
      <c r="P2119" s="75"/>
    </row>
    <row r="2120" spans="16:16" x14ac:dyDescent="0.2">
      <c r="P2120" s="75"/>
    </row>
    <row r="2121" spans="16:16" x14ac:dyDescent="0.2">
      <c r="P2121" s="75"/>
    </row>
    <row r="2122" spans="16:16" x14ac:dyDescent="0.2">
      <c r="P2122" s="75"/>
    </row>
    <row r="2123" spans="16:16" x14ac:dyDescent="0.2">
      <c r="P2123" s="75"/>
    </row>
    <row r="2124" spans="16:16" x14ac:dyDescent="0.2">
      <c r="P2124" s="75"/>
    </row>
    <row r="2125" spans="16:16" x14ac:dyDescent="0.2">
      <c r="P2125" s="75"/>
    </row>
    <row r="2126" spans="16:16" x14ac:dyDescent="0.2">
      <c r="P2126" s="75"/>
    </row>
    <row r="2127" spans="16:16" x14ac:dyDescent="0.2">
      <c r="P2127" s="75"/>
    </row>
    <row r="2128" spans="16:16" x14ac:dyDescent="0.2">
      <c r="P2128" s="75"/>
    </row>
    <row r="2129" spans="16:16" x14ac:dyDescent="0.2">
      <c r="P2129" s="75"/>
    </row>
    <row r="2130" spans="16:16" x14ac:dyDescent="0.2">
      <c r="P2130" s="75"/>
    </row>
    <row r="2131" spans="16:16" x14ac:dyDescent="0.2">
      <c r="P2131" s="75"/>
    </row>
    <row r="2132" spans="16:16" x14ac:dyDescent="0.2">
      <c r="P2132" s="75"/>
    </row>
    <row r="2133" spans="16:16" x14ac:dyDescent="0.2">
      <c r="P2133" s="75"/>
    </row>
    <row r="2134" spans="16:16" x14ac:dyDescent="0.2">
      <c r="P2134" s="75"/>
    </row>
    <row r="2135" spans="16:16" x14ac:dyDescent="0.2">
      <c r="P2135" s="75"/>
    </row>
    <row r="2136" spans="16:16" x14ac:dyDescent="0.2">
      <c r="P2136" s="75"/>
    </row>
    <row r="2137" spans="16:16" x14ac:dyDescent="0.2">
      <c r="P2137" s="75"/>
    </row>
    <row r="2138" spans="16:16" x14ac:dyDescent="0.2">
      <c r="P2138" s="75"/>
    </row>
    <row r="2139" spans="16:16" x14ac:dyDescent="0.2">
      <c r="P2139" s="75"/>
    </row>
    <row r="2140" spans="16:16" x14ac:dyDescent="0.2">
      <c r="P2140" s="75"/>
    </row>
    <row r="2141" spans="16:16" x14ac:dyDescent="0.2">
      <c r="P2141" s="75"/>
    </row>
    <row r="2142" spans="16:16" x14ac:dyDescent="0.2">
      <c r="P2142" s="75"/>
    </row>
    <row r="2143" spans="16:16" x14ac:dyDescent="0.2">
      <c r="P2143" s="75"/>
    </row>
    <row r="2144" spans="16:16" x14ac:dyDescent="0.2">
      <c r="P2144" s="75"/>
    </row>
    <row r="2145" spans="16:16" x14ac:dyDescent="0.2">
      <c r="P2145" s="75"/>
    </row>
    <row r="2146" spans="16:16" x14ac:dyDescent="0.2">
      <c r="P2146" s="75"/>
    </row>
    <row r="2147" spans="16:16" x14ac:dyDescent="0.2">
      <c r="P2147" s="75"/>
    </row>
    <row r="2148" spans="16:16" x14ac:dyDescent="0.2">
      <c r="P2148" s="75"/>
    </row>
    <row r="2149" spans="16:16" x14ac:dyDescent="0.2">
      <c r="P2149" s="75"/>
    </row>
    <row r="2150" spans="16:16" x14ac:dyDescent="0.2">
      <c r="P2150" s="75"/>
    </row>
    <row r="2151" spans="16:16" x14ac:dyDescent="0.2">
      <c r="P2151" s="75"/>
    </row>
    <row r="2152" spans="16:16" x14ac:dyDescent="0.2">
      <c r="P2152" s="75"/>
    </row>
    <row r="2153" spans="16:16" x14ac:dyDescent="0.2">
      <c r="P2153" s="75"/>
    </row>
    <row r="2154" spans="16:16" x14ac:dyDescent="0.2">
      <c r="P2154" s="75"/>
    </row>
    <row r="2155" spans="16:16" x14ac:dyDescent="0.2">
      <c r="P2155" s="75"/>
    </row>
    <row r="2156" spans="16:16" x14ac:dyDescent="0.2">
      <c r="P2156" s="75"/>
    </row>
    <row r="2157" spans="16:16" x14ac:dyDescent="0.2">
      <c r="P2157" s="75"/>
    </row>
    <row r="2158" spans="16:16" x14ac:dyDescent="0.2">
      <c r="P2158" s="75"/>
    </row>
    <row r="2159" spans="16:16" x14ac:dyDescent="0.2">
      <c r="P2159" s="75"/>
    </row>
    <row r="2160" spans="16:16" x14ac:dyDescent="0.2">
      <c r="P2160" s="75"/>
    </row>
    <row r="2161" spans="16:16" x14ac:dyDescent="0.2">
      <c r="P2161" s="75"/>
    </row>
    <row r="2162" spans="16:16" x14ac:dyDescent="0.2">
      <c r="P2162" s="75"/>
    </row>
    <row r="2163" spans="16:16" x14ac:dyDescent="0.2">
      <c r="P2163" s="75"/>
    </row>
    <row r="2164" spans="16:16" x14ac:dyDescent="0.2">
      <c r="P2164" s="75"/>
    </row>
    <row r="2165" spans="16:16" x14ac:dyDescent="0.2">
      <c r="P2165" s="75"/>
    </row>
    <row r="2166" spans="16:16" x14ac:dyDescent="0.2">
      <c r="P2166" s="75"/>
    </row>
    <row r="2167" spans="16:16" x14ac:dyDescent="0.2">
      <c r="P2167" s="75"/>
    </row>
    <row r="2168" spans="16:16" x14ac:dyDescent="0.2">
      <c r="P2168" s="75"/>
    </row>
    <row r="2169" spans="16:16" x14ac:dyDescent="0.2">
      <c r="P2169" s="75"/>
    </row>
    <row r="2170" spans="16:16" x14ac:dyDescent="0.2">
      <c r="P2170" s="75"/>
    </row>
    <row r="2171" spans="16:16" x14ac:dyDescent="0.2">
      <c r="P2171" s="75"/>
    </row>
    <row r="2172" spans="16:16" x14ac:dyDescent="0.2">
      <c r="P2172" s="75"/>
    </row>
    <row r="2173" spans="16:16" x14ac:dyDescent="0.2">
      <c r="P2173" s="75"/>
    </row>
    <row r="2174" spans="16:16" x14ac:dyDescent="0.2">
      <c r="P2174" s="75"/>
    </row>
    <row r="2175" spans="16:16" x14ac:dyDescent="0.2">
      <c r="P2175" s="75"/>
    </row>
    <row r="2176" spans="16:16" x14ac:dyDescent="0.2">
      <c r="P2176" s="75"/>
    </row>
    <row r="2177" spans="16:16" x14ac:dyDescent="0.2">
      <c r="P2177" s="75"/>
    </row>
    <row r="2178" spans="16:16" x14ac:dyDescent="0.2">
      <c r="P2178" s="75"/>
    </row>
    <row r="2179" spans="16:16" x14ac:dyDescent="0.2">
      <c r="P2179" s="75"/>
    </row>
    <row r="2180" spans="16:16" x14ac:dyDescent="0.2">
      <c r="P2180" s="75"/>
    </row>
    <row r="2181" spans="16:16" x14ac:dyDescent="0.2">
      <c r="P2181" s="75"/>
    </row>
    <row r="2182" spans="16:16" x14ac:dyDescent="0.2">
      <c r="P2182" s="75"/>
    </row>
    <row r="2183" spans="16:16" x14ac:dyDescent="0.2">
      <c r="P2183" s="75"/>
    </row>
    <row r="2184" spans="16:16" x14ac:dyDescent="0.2">
      <c r="P2184" s="75"/>
    </row>
    <row r="2185" spans="16:16" x14ac:dyDescent="0.2">
      <c r="P2185" s="75"/>
    </row>
    <row r="2186" spans="16:16" x14ac:dyDescent="0.2">
      <c r="P2186" s="75"/>
    </row>
    <row r="2187" spans="16:16" x14ac:dyDescent="0.2">
      <c r="P2187" s="75"/>
    </row>
    <row r="2188" spans="16:16" x14ac:dyDescent="0.2">
      <c r="P2188" s="75"/>
    </row>
    <row r="2189" spans="16:16" x14ac:dyDescent="0.2">
      <c r="P2189" s="75"/>
    </row>
    <row r="2190" spans="16:16" x14ac:dyDescent="0.2">
      <c r="P2190" s="75"/>
    </row>
    <row r="2191" spans="16:16" x14ac:dyDescent="0.2">
      <c r="P2191" s="75"/>
    </row>
    <row r="2192" spans="16:16" x14ac:dyDescent="0.2">
      <c r="P2192" s="75"/>
    </row>
    <row r="2193" spans="16:16" x14ac:dyDescent="0.2">
      <c r="P2193" s="75"/>
    </row>
    <row r="2194" spans="16:16" x14ac:dyDescent="0.2">
      <c r="P2194" s="75"/>
    </row>
    <row r="2195" spans="16:16" x14ac:dyDescent="0.2">
      <c r="P2195" s="75"/>
    </row>
    <row r="2196" spans="16:16" x14ac:dyDescent="0.2">
      <c r="P2196" s="75"/>
    </row>
    <row r="2197" spans="16:16" x14ac:dyDescent="0.2">
      <c r="P2197" s="75"/>
    </row>
    <row r="2198" spans="16:16" x14ac:dyDescent="0.2">
      <c r="P2198" s="75"/>
    </row>
    <row r="2199" spans="16:16" x14ac:dyDescent="0.2">
      <c r="P2199" s="75"/>
    </row>
    <row r="2200" spans="16:16" x14ac:dyDescent="0.2">
      <c r="P2200" s="75"/>
    </row>
    <row r="2201" spans="16:16" x14ac:dyDescent="0.2">
      <c r="P2201" s="75"/>
    </row>
    <row r="2202" spans="16:16" x14ac:dyDescent="0.2">
      <c r="P2202" s="75"/>
    </row>
    <row r="2203" spans="16:16" x14ac:dyDescent="0.2">
      <c r="P2203" s="75"/>
    </row>
    <row r="2204" spans="16:16" x14ac:dyDescent="0.2">
      <c r="P2204" s="75"/>
    </row>
    <row r="2205" spans="16:16" x14ac:dyDescent="0.2">
      <c r="P2205" s="75"/>
    </row>
    <row r="2206" spans="16:16" x14ac:dyDescent="0.2">
      <c r="P2206" s="75"/>
    </row>
    <row r="2207" spans="16:16" x14ac:dyDescent="0.2">
      <c r="P2207" s="75"/>
    </row>
    <row r="2208" spans="16:16" x14ac:dyDescent="0.2">
      <c r="P2208" s="75"/>
    </row>
    <row r="2209" spans="16:16" x14ac:dyDescent="0.2">
      <c r="P2209" s="75"/>
    </row>
    <row r="2210" spans="16:16" x14ac:dyDescent="0.2">
      <c r="P2210" s="75"/>
    </row>
    <row r="2211" spans="16:16" x14ac:dyDescent="0.2">
      <c r="P2211" s="75"/>
    </row>
    <row r="2212" spans="16:16" x14ac:dyDescent="0.2">
      <c r="P2212" s="75"/>
    </row>
    <row r="2213" spans="16:16" x14ac:dyDescent="0.2">
      <c r="P2213" s="75"/>
    </row>
    <row r="2214" spans="16:16" x14ac:dyDescent="0.2">
      <c r="P2214" s="75"/>
    </row>
    <row r="2215" spans="16:16" x14ac:dyDescent="0.2">
      <c r="P2215" s="75"/>
    </row>
    <row r="2216" spans="16:16" x14ac:dyDescent="0.2">
      <c r="P2216" s="75"/>
    </row>
    <row r="2217" spans="16:16" x14ac:dyDescent="0.2">
      <c r="P2217" s="75"/>
    </row>
    <row r="2218" spans="16:16" x14ac:dyDescent="0.2">
      <c r="P2218" s="75"/>
    </row>
    <row r="2219" spans="16:16" x14ac:dyDescent="0.2">
      <c r="P2219" s="75"/>
    </row>
    <row r="2220" spans="16:16" x14ac:dyDescent="0.2">
      <c r="P2220" s="75"/>
    </row>
    <row r="2221" spans="16:16" x14ac:dyDescent="0.2">
      <c r="P2221" s="75"/>
    </row>
    <row r="2222" spans="16:16" x14ac:dyDescent="0.2">
      <c r="P2222" s="75"/>
    </row>
    <row r="2223" spans="16:16" x14ac:dyDescent="0.2">
      <c r="P2223" s="75"/>
    </row>
    <row r="2224" spans="16:16" x14ac:dyDescent="0.2">
      <c r="P2224" s="75"/>
    </row>
    <row r="2225" spans="16:16" x14ac:dyDescent="0.2">
      <c r="P2225" s="75"/>
    </row>
    <row r="2226" spans="16:16" x14ac:dyDescent="0.2">
      <c r="P2226" s="75"/>
    </row>
    <row r="2227" spans="16:16" x14ac:dyDescent="0.2">
      <c r="P2227" s="75"/>
    </row>
    <row r="2228" spans="16:16" x14ac:dyDescent="0.2">
      <c r="P2228" s="75"/>
    </row>
    <row r="2229" spans="16:16" x14ac:dyDescent="0.2">
      <c r="P2229" s="75"/>
    </row>
    <row r="2230" spans="16:16" x14ac:dyDescent="0.2">
      <c r="P2230" s="75"/>
    </row>
    <row r="2231" spans="16:16" x14ac:dyDescent="0.2">
      <c r="P2231" s="75"/>
    </row>
    <row r="2232" spans="16:16" x14ac:dyDescent="0.2">
      <c r="P2232" s="75"/>
    </row>
    <row r="2233" spans="16:16" x14ac:dyDescent="0.2">
      <c r="P2233" s="75"/>
    </row>
    <row r="2234" spans="16:16" x14ac:dyDescent="0.2">
      <c r="P2234" s="75"/>
    </row>
    <row r="2235" spans="16:16" x14ac:dyDescent="0.2">
      <c r="P2235" s="75"/>
    </row>
    <row r="2236" spans="16:16" x14ac:dyDescent="0.2">
      <c r="P2236" s="75"/>
    </row>
    <row r="2237" spans="16:16" x14ac:dyDescent="0.2">
      <c r="P2237" s="75"/>
    </row>
    <row r="2238" spans="16:16" x14ac:dyDescent="0.2">
      <c r="P2238" s="75"/>
    </row>
    <row r="2239" spans="16:16" x14ac:dyDescent="0.2">
      <c r="P2239" s="75"/>
    </row>
    <row r="2240" spans="16:16" x14ac:dyDescent="0.2">
      <c r="P2240" s="75"/>
    </row>
    <row r="2241" spans="16:16" x14ac:dyDescent="0.2">
      <c r="P2241" s="75"/>
    </row>
    <row r="2242" spans="16:16" x14ac:dyDescent="0.2">
      <c r="P2242" s="75"/>
    </row>
    <row r="2243" spans="16:16" x14ac:dyDescent="0.2">
      <c r="P2243" s="75"/>
    </row>
    <row r="2244" spans="16:16" x14ac:dyDescent="0.2">
      <c r="P2244" s="75"/>
    </row>
    <row r="2245" spans="16:16" x14ac:dyDescent="0.2">
      <c r="P2245" s="75"/>
    </row>
    <row r="2246" spans="16:16" x14ac:dyDescent="0.2">
      <c r="P2246" s="75"/>
    </row>
    <row r="2247" spans="16:16" x14ac:dyDescent="0.2">
      <c r="P2247" s="75"/>
    </row>
    <row r="2248" spans="16:16" x14ac:dyDescent="0.2">
      <c r="P2248" s="75"/>
    </row>
    <row r="2249" spans="16:16" x14ac:dyDescent="0.2">
      <c r="P2249" s="75"/>
    </row>
    <row r="2250" spans="16:16" x14ac:dyDescent="0.2">
      <c r="P2250" s="75"/>
    </row>
    <row r="2251" spans="16:16" x14ac:dyDescent="0.2">
      <c r="P2251" s="75"/>
    </row>
    <row r="2252" spans="16:16" x14ac:dyDescent="0.2">
      <c r="P2252" s="75"/>
    </row>
    <row r="2253" spans="16:16" x14ac:dyDescent="0.2">
      <c r="P2253" s="75"/>
    </row>
    <row r="2254" spans="16:16" x14ac:dyDescent="0.2">
      <c r="P2254" s="75"/>
    </row>
    <row r="2255" spans="16:16" x14ac:dyDescent="0.2">
      <c r="P2255" s="75"/>
    </row>
    <row r="2256" spans="16:16" x14ac:dyDescent="0.2">
      <c r="P2256" s="75"/>
    </row>
    <row r="2257" spans="16:16" x14ac:dyDescent="0.2">
      <c r="P2257" s="75"/>
    </row>
    <row r="2258" spans="16:16" x14ac:dyDescent="0.2">
      <c r="P2258" s="75"/>
    </row>
    <row r="2259" spans="16:16" x14ac:dyDescent="0.2">
      <c r="P2259" s="75"/>
    </row>
    <row r="2260" spans="16:16" x14ac:dyDescent="0.2">
      <c r="P2260" s="75"/>
    </row>
    <row r="2261" spans="16:16" x14ac:dyDescent="0.2">
      <c r="P2261" s="75"/>
    </row>
    <row r="2262" spans="16:16" x14ac:dyDescent="0.2">
      <c r="P2262" s="75"/>
    </row>
    <row r="2263" spans="16:16" x14ac:dyDescent="0.2">
      <c r="P2263" s="75"/>
    </row>
    <row r="2264" spans="16:16" x14ac:dyDescent="0.2">
      <c r="P2264" s="75"/>
    </row>
    <row r="2265" spans="16:16" x14ac:dyDescent="0.2">
      <c r="P2265" s="75"/>
    </row>
    <row r="2266" spans="16:16" x14ac:dyDescent="0.2">
      <c r="P2266" s="75"/>
    </row>
    <row r="2267" spans="16:16" x14ac:dyDescent="0.2">
      <c r="P2267" s="75"/>
    </row>
    <row r="2268" spans="16:16" x14ac:dyDescent="0.2">
      <c r="P2268" s="75"/>
    </row>
    <row r="2269" spans="16:16" x14ac:dyDescent="0.2">
      <c r="P2269" s="75"/>
    </row>
    <row r="2270" spans="16:16" x14ac:dyDescent="0.2">
      <c r="P2270" s="75"/>
    </row>
    <row r="2271" spans="16:16" x14ac:dyDescent="0.2">
      <c r="P2271" s="75"/>
    </row>
    <row r="2272" spans="16:16" x14ac:dyDescent="0.2">
      <c r="P2272" s="75"/>
    </row>
    <row r="2273" spans="16:16" x14ac:dyDescent="0.2">
      <c r="P2273" s="75"/>
    </row>
    <row r="2274" spans="16:16" x14ac:dyDescent="0.2">
      <c r="P2274" s="75"/>
    </row>
    <row r="2275" spans="16:16" x14ac:dyDescent="0.2">
      <c r="P2275" s="75"/>
    </row>
    <row r="2276" spans="16:16" x14ac:dyDescent="0.2">
      <c r="P2276" s="75"/>
    </row>
    <row r="2277" spans="16:16" x14ac:dyDescent="0.2">
      <c r="P2277" s="75"/>
    </row>
    <row r="2278" spans="16:16" x14ac:dyDescent="0.2">
      <c r="P2278" s="75"/>
    </row>
    <row r="2279" spans="16:16" x14ac:dyDescent="0.2">
      <c r="P2279" s="75"/>
    </row>
    <row r="2280" spans="16:16" x14ac:dyDescent="0.2">
      <c r="P2280" s="75"/>
    </row>
    <row r="2281" spans="16:16" x14ac:dyDescent="0.2">
      <c r="P2281" s="75"/>
    </row>
    <row r="2282" spans="16:16" x14ac:dyDescent="0.2">
      <c r="P2282" s="75"/>
    </row>
    <row r="2283" spans="16:16" x14ac:dyDescent="0.2">
      <c r="P2283" s="75"/>
    </row>
    <row r="2284" spans="16:16" x14ac:dyDescent="0.2">
      <c r="P2284" s="75"/>
    </row>
    <row r="2285" spans="16:16" x14ac:dyDescent="0.2">
      <c r="P2285" s="75"/>
    </row>
    <row r="2286" spans="16:16" x14ac:dyDescent="0.2">
      <c r="P2286" s="75"/>
    </row>
    <row r="2287" spans="16:16" x14ac:dyDescent="0.2">
      <c r="P2287" s="75"/>
    </row>
    <row r="2288" spans="16:16" x14ac:dyDescent="0.2">
      <c r="P2288" s="75"/>
    </row>
    <row r="2289" spans="16:16" x14ac:dyDescent="0.2">
      <c r="P2289" s="75"/>
    </row>
  </sheetData>
  <sheetProtection formatCells="0" formatColumns="0" formatRows="0" insertRows="0" insertHyperlinks="0" deleteRows="0" sort="0" autoFilter="0"/>
  <autoFilter ref="A5:P15" xr:uid="{00000000-0009-0000-0000-000000000000}"/>
  <sortState xmlns:xlrd2="http://schemas.microsoft.com/office/spreadsheetml/2017/richdata2" ref="A5:P2476">
    <sortCondition ref="B7"/>
  </sortState>
  <dataConsolidate/>
  <mergeCells count="18">
    <mergeCell ref="O1:P1"/>
    <mergeCell ref="O2:P2"/>
    <mergeCell ref="O3:P3"/>
    <mergeCell ref="C1:N3"/>
    <mergeCell ref="E4:I4"/>
    <mergeCell ref="C4:C5"/>
    <mergeCell ref="D4:D5"/>
    <mergeCell ref="P4:P5"/>
    <mergeCell ref="N4:N5"/>
    <mergeCell ref="O4:O5"/>
    <mergeCell ref="K4:K5"/>
    <mergeCell ref="M4:M5"/>
    <mergeCell ref="B17:D17"/>
    <mergeCell ref="A1:B3"/>
    <mergeCell ref="J4:J5"/>
    <mergeCell ref="L4:L5"/>
    <mergeCell ref="A4:A5"/>
    <mergeCell ref="B4:B5"/>
  </mergeCells>
  <dataValidations count="3">
    <dataValidation type="list" allowBlank="1" showInputMessage="1" showErrorMessage="1" sqref="L6:L15" xr:uid="{00000000-0002-0000-0000-000000000000}">
      <formula1>$C$28:$C$29</formula1>
    </dataValidation>
    <dataValidation type="list" allowBlank="1" showInputMessage="1" showErrorMessage="1" sqref="E6:I15" xr:uid="{00000000-0002-0000-0000-000001000000}">
      <formula1>$C$32</formula1>
    </dataValidation>
    <dataValidation type="list" showErrorMessage="1" sqref="K6:K15" xr:uid="{00000000-0002-0000-0000-000002000000}">
      <formula1>$B$19:$B$38</formula1>
    </dataValidation>
  </dataValidations>
  <pageMargins left="0.11811023622047245" right="0.11811023622047245" top="0.74803149606299213" bottom="0.74803149606299213" header="0.31496062992125984" footer="0.31496062992125984"/>
  <pageSetup paperSize="9" scale="30" orientation="landscape" r:id="rId1"/>
  <colBreaks count="1" manualBreakCount="1">
    <brk id="22" max="369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view="pageBreakPreview" zoomScale="70" zoomScaleNormal="70" zoomScaleSheetLayoutView="70" workbookViewId="0">
      <selection activeCell="C16" sqref="C16:E16"/>
    </sheetView>
  </sheetViews>
  <sheetFormatPr baseColWidth="10" defaultColWidth="9.140625" defaultRowHeight="14.25" x14ac:dyDescent="0.2"/>
  <cols>
    <col min="1" max="1" width="9.140625" style="31"/>
    <col min="2" max="4" width="25.140625" style="31" customWidth="1"/>
    <col min="5" max="5" width="25.140625" style="35" customWidth="1"/>
    <col min="6" max="6" width="10.7109375" style="35" customWidth="1"/>
    <col min="7" max="7" width="9.140625" style="31" customWidth="1"/>
    <col min="8" max="16384" width="9.140625" style="31"/>
  </cols>
  <sheetData>
    <row r="1" spans="1:12" s="20" customFormat="1" ht="3.75" customHeight="1" thickBot="1" x14ac:dyDescent="0.25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9"/>
    </row>
    <row r="2" spans="1:12" s="20" customFormat="1" ht="26.25" customHeight="1" x14ac:dyDescent="0.2">
      <c r="A2" s="147" t="s">
        <v>15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s="20" customFormat="1" ht="4.5" customHeight="1" x14ac:dyDescent="0.2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1:12" s="20" customFormat="1" ht="26.25" customHeight="1" x14ac:dyDescent="0.2">
      <c r="A4" s="147" t="s">
        <v>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9"/>
    </row>
    <row r="5" spans="1:12" s="20" customFormat="1" ht="1.5" customHeight="1" x14ac:dyDescent="0.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s="20" customFormat="1" ht="26.25" customHeight="1" x14ac:dyDescent="0.2">
      <c r="A6" s="147" t="s">
        <v>45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12" s="20" customFormat="1" ht="4.5" customHeight="1" x14ac:dyDescent="0.2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1:12" s="20" customFormat="1" ht="26.25" customHeight="1" thickBot="1" x14ac:dyDescent="0.25">
      <c r="A8" s="147" t="s">
        <v>71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9"/>
    </row>
    <row r="9" spans="1:12" x14ac:dyDescent="0.2">
      <c r="A9" s="27"/>
      <c r="B9" s="28"/>
      <c r="C9" s="28"/>
      <c r="D9" s="28"/>
      <c r="E9" s="29"/>
      <c r="F9" s="29"/>
      <c r="G9" s="28"/>
      <c r="H9" s="28"/>
      <c r="I9" s="28"/>
      <c r="J9" s="28"/>
      <c r="K9" s="28"/>
      <c r="L9" s="30"/>
    </row>
    <row r="10" spans="1:12" ht="15" thickBot="1" x14ac:dyDescent="0.25">
      <c r="A10" s="32"/>
      <c r="B10" s="11"/>
      <c r="C10" s="11"/>
      <c r="D10" s="11"/>
      <c r="E10" s="33"/>
      <c r="F10" s="33"/>
      <c r="G10" s="11"/>
      <c r="H10" s="11"/>
      <c r="I10" s="11"/>
      <c r="J10" s="11"/>
      <c r="K10" s="11"/>
      <c r="L10" s="34"/>
    </row>
    <row r="11" spans="1:12" ht="31.5" customHeight="1" thickBot="1" x14ac:dyDescent="0.25">
      <c r="A11" s="32"/>
      <c r="B11" s="11"/>
      <c r="C11" s="150" t="s">
        <v>6</v>
      </c>
      <c r="D11" s="151"/>
      <c r="E11" s="151"/>
      <c r="F11" s="152" t="s">
        <v>7</v>
      </c>
      <c r="G11" s="153"/>
      <c r="H11" s="11"/>
      <c r="I11" s="11"/>
      <c r="J11" s="11"/>
      <c r="K11" s="11"/>
      <c r="L11" s="34"/>
    </row>
    <row r="12" spans="1:12" s="38" customFormat="1" ht="36" customHeight="1" x14ac:dyDescent="0.2">
      <c r="A12" s="36"/>
      <c r="B12" s="13"/>
      <c r="C12" s="154" t="s">
        <v>58</v>
      </c>
      <c r="D12" s="155"/>
      <c r="E12" s="156"/>
      <c r="F12" s="157">
        <f>COUNTIFS(ROLES!E6:E15,"X",ROLES!K6:K15,"DIRECCIONAMIENTO ESTRATÉGICO")</f>
        <v>0</v>
      </c>
      <c r="G12" s="158"/>
      <c r="H12" s="13"/>
      <c r="I12" s="13"/>
      <c r="J12" s="13"/>
      <c r="K12" s="13"/>
      <c r="L12" s="37"/>
    </row>
    <row r="13" spans="1:12" s="38" customFormat="1" ht="36" customHeight="1" x14ac:dyDescent="0.2">
      <c r="A13" s="36"/>
      <c r="B13" s="13"/>
      <c r="C13" s="139" t="s">
        <v>60</v>
      </c>
      <c r="D13" s="140"/>
      <c r="E13" s="141"/>
      <c r="F13" s="159">
        <f>COUNTIFS(ROLES!E6:E15,"X",ROLES!K6:K15,"GESTIÓN DE TECNOLOGÍAS DE LA INFORMACIÓN Y LAS COMUNICACIONES")</f>
        <v>0</v>
      </c>
      <c r="G13" s="160"/>
      <c r="H13" s="13"/>
      <c r="I13" s="13"/>
      <c r="J13" s="13"/>
      <c r="K13" s="13"/>
      <c r="L13" s="37"/>
    </row>
    <row r="14" spans="1:12" s="38" customFormat="1" ht="36" customHeight="1" x14ac:dyDescent="0.2">
      <c r="A14" s="36"/>
      <c r="B14" s="13"/>
      <c r="C14" s="139" t="s">
        <v>64</v>
      </c>
      <c r="D14" s="140"/>
      <c r="E14" s="141"/>
      <c r="F14" s="159">
        <f>COUNTIFS(ROLES!E6:E15,"X",ROLES!K6:K15,"GESTIÓN ESTRATÉGICA DEL TALENTO HUMANO")</f>
        <v>0</v>
      </c>
      <c r="G14" s="160"/>
      <c r="H14" s="13"/>
      <c r="I14" s="13"/>
      <c r="J14" s="13"/>
      <c r="K14" s="13"/>
      <c r="L14" s="37"/>
    </row>
    <row r="15" spans="1:12" s="38" customFormat="1" ht="36" customHeight="1" x14ac:dyDescent="0.2">
      <c r="A15" s="36"/>
      <c r="B15" s="13"/>
      <c r="C15" s="139" t="s">
        <v>20</v>
      </c>
      <c r="D15" s="140"/>
      <c r="E15" s="141"/>
      <c r="F15" s="159">
        <f>COUNTIFS(ROLES!E6:E15,"X",ROLES!K6:K15,"GESTIÓN DE COMUNICACIONES INTERNAS Y EXTERNAS")</f>
        <v>0</v>
      </c>
      <c r="G15" s="160"/>
      <c r="H15" s="13"/>
      <c r="I15" s="13"/>
      <c r="J15" s="13"/>
      <c r="K15" s="13"/>
      <c r="L15" s="37"/>
    </row>
    <row r="16" spans="1:12" s="38" customFormat="1" ht="36" customHeight="1" x14ac:dyDescent="0.2">
      <c r="A16" s="36"/>
      <c r="B16" s="13"/>
      <c r="C16" s="139" t="s">
        <v>61</v>
      </c>
      <c r="D16" s="140"/>
      <c r="E16" s="141"/>
      <c r="F16" s="159">
        <f>COUNTIFS(ROLES!E6:E15,"X",ROLES!K6:K15,"RELACIONES ESTRATÉGICAS")</f>
        <v>0</v>
      </c>
      <c r="G16" s="160"/>
      <c r="H16" s="13"/>
      <c r="I16" s="13"/>
      <c r="J16" s="13"/>
      <c r="K16" s="13"/>
      <c r="L16" s="37"/>
    </row>
    <row r="17" spans="1:12" s="38" customFormat="1" ht="36" customHeight="1" x14ac:dyDescent="0.2">
      <c r="A17" s="36"/>
      <c r="B17" s="13"/>
      <c r="C17" s="139" t="s">
        <v>62</v>
      </c>
      <c r="D17" s="140"/>
      <c r="E17" s="141"/>
      <c r="F17" s="159">
        <f>COUNTIFS(ROLES!E6:E15,"X",ROLES!K6:K15,"GESTIÓN A LA POLÍTICA DE ESPACIO URBANO Y TERRITORIAL")</f>
        <v>0</v>
      </c>
      <c r="G17" s="160"/>
      <c r="H17" s="13"/>
      <c r="I17" s="13"/>
      <c r="J17" s="13"/>
      <c r="K17" s="13"/>
      <c r="L17" s="37"/>
    </row>
    <row r="18" spans="1:12" s="38" customFormat="1" ht="36" customHeight="1" x14ac:dyDescent="0.2">
      <c r="A18" s="36"/>
      <c r="B18" s="13"/>
      <c r="C18" s="139" t="s">
        <v>68</v>
      </c>
      <c r="D18" s="140"/>
      <c r="E18" s="141"/>
      <c r="F18" s="159">
        <f>COUNTIFS(ROLES!E6:E15,"X",ROLES!K6:K15,"GESTIÓN A LA POLÍTICA DE AGUA Y SANEAMIENTO BÁSICO")</f>
        <v>0</v>
      </c>
      <c r="G18" s="160"/>
      <c r="H18" s="13"/>
      <c r="I18" s="13"/>
      <c r="J18" s="13"/>
      <c r="K18" s="13"/>
      <c r="L18" s="37"/>
    </row>
    <row r="19" spans="1:12" s="38" customFormat="1" ht="36" customHeight="1" x14ac:dyDescent="0.2">
      <c r="A19" s="36"/>
      <c r="B19" s="13"/>
      <c r="C19" s="139" t="s">
        <v>63</v>
      </c>
      <c r="D19" s="140"/>
      <c r="E19" s="141"/>
      <c r="F19" s="159">
        <f>COUNTIFS(ROLES!E6:E15,"X",ROLES!K6:K15,"GESTIÓN A LA POLÍTICA DE VIVIENDA")</f>
        <v>0</v>
      </c>
      <c r="G19" s="160"/>
      <c r="H19" s="13"/>
      <c r="I19" s="13"/>
      <c r="J19" s="13"/>
      <c r="K19" s="13"/>
      <c r="L19" s="37"/>
    </row>
    <row r="20" spans="1:12" s="38" customFormat="1" ht="36" customHeight="1" x14ac:dyDescent="0.2">
      <c r="A20" s="36"/>
      <c r="B20" s="13"/>
      <c r="C20" s="139" t="s">
        <v>18</v>
      </c>
      <c r="D20" s="140"/>
      <c r="E20" s="141"/>
      <c r="F20" s="159">
        <f>COUNTIFS(ROLES!E6:E15,"X",ROLES!K6:K15,"GESTIÓN DE RECURSOS FÍSICOS")</f>
        <v>0</v>
      </c>
      <c r="G20" s="160"/>
      <c r="H20" s="13"/>
      <c r="I20" s="13"/>
      <c r="J20" s="13"/>
      <c r="K20" s="13"/>
      <c r="L20" s="37"/>
    </row>
    <row r="21" spans="1:12" s="38" customFormat="1" ht="36" customHeight="1" x14ac:dyDescent="0.2">
      <c r="A21" s="36"/>
      <c r="B21" s="13"/>
      <c r="C21" s="139" t="s">
        <v>22</v>
      </c>
      <c r="D21" s="140"/>
      <c r="E21" s="141"/>
      <c r="F21" s="159">
        <f>COUNTIFS(ROLES!E6:E15,"X",ROLES!K6:K15,"GESTION DE CONTRATACIÓN")</f>
        <v>0</v>
      </c>
      <c r="G21" s="160"/>
      <c r="H21" s="13"/>
      <c r="I21" s="13"/>
      <c r="J21" s="13"/>
      <c r="K21" s="13"/>
      <c r="L21" s="37"/>
    </row>
    <row r="22" spans="1:12" s="38" customFormat="1" ht="36" customHeight="1" x14ac:dyDescent="0.2">
      <c r="A22" s="36"/>
      <c r="B22" s="13"/>
      <c r="C22" s="139" t="s">
        <v>16</v>
      </c>
      <c r="D22" s="140"/>
      <c r="E22" s="141"/>
      <c r="F22" s="159">
        <f>COUNTIFS(ROLES!E6:E15,"X",ROLES!K6:K15,"CONCEPTOS JURÍDICOS")</f>
        <v>0</v>
      </c>
      <c r="G22" s="160"/>
      <c r="H22" s="13"/>
      <c r="I22" s="13"/>
      <c r="J22" s="13"/>
      <c r="K22" s="13"/>
      <c r="L22" s="37"/>
    </row>
    <row r="23" spans="1:12" s="38" customFormat="1" ht="36" customHeight="1" x14ac:dyDescent="0.2">
      <c r="A23" s="36"/>
      <c r="B23" s="13"/>
      <c r="C23" s="139" t="s">
        <v>21</v>
      </c>
      <c r="D23" s="140"/>
      <c r="E23" s="141"/>
      <c r="F23" s="159">
        <f>COUNTIFS(ROLES!E6:E15,"X",ROLES!K6:K15,"PROCESOS JUDICIALES Y ACCIONES CONSTITUCIONALES")</f>
        <v>0</v>
      </c>
      <c r="G23" s="160"/>
      <c r="H23" s="13"/>
      <c r="I23" s="13"/>
      <c r="J23" s="13"/>
      <c r="K23" s="13"/>
      <c r="L23" s="37"/>
    </row>
    <row r="24" spans="1:12" s="38" customFormat="1" ht="36" customHeight="1" x14ac:dyDescent="0.2">
      <c r="A24" s="36"/>
      <c r="B24" s="13"/>
      <c r="C24" s="139" t="s">
        <v>17</v>
      </c>
      <c r="D24" s="140"/>
      <c r="E24" s="141"/>
      <c r="F24" s="159">
        <f>COUNTIFS(ROLES!E6:E15,"X",ROLES!K6:K15,"PROCESOS DISCIPLINARIOS")</f>
        <v>0</v>
      </c>
      <c r="G24" s="160"/>
      <c r="H24" s="13"/>
      <c r="I24" s="13"/>
      <c r="J24" s="13"/>
      <c r="K24" s="13"/>
      <c r="L24" s="37"/>
    </row>
    <row r="25" spans="1:12" s="38" customFormat="1" ht="36" customHeight="1" x14ac:dyDescent="0.2">
      <c r="A25" s="36"/>
      <c r="B25" s="13"/>
      <c r="C25" s="139" t="s">
        <v>66</v>
      </c>
      <c r="D25" s="140"/>
      <c r="E25" s="141"/>
      <c r="F25" s="159">
        <f>COUNTIFS(ROLES!E6:E15,"X",ROLES!K6:K15,"SERVICIO AL CIUDADANO")</f>
        <v>0</v>
      </c>
      <c r="G25" s="160"/>
      <c r="H25" s="13"/>
      <c r="I25" s="13"/>
      <c r="J25" s="13"/>
      <c r="K25" s="13"/>
      <c r="L25" s="37"/>
    </row>
    <row r="26" spans="1:12" s="38" customFormat="1" ht="36" customHeight="1" x14ac:dyDescent="0.2">
      <c r="A26" s="36"/>
      <c r="B26" s="13"/>
      <c r="C26" s="139" t="s">
        <v>19</v>
      </c>
      <c r="D26" s="140"/>
      <c r="E26" s="141"/>
      <c r="F26" s="159">
        <f>COUNTIFS(ROLES!E6:E15,"X",ROLES!K6:K15,"GESTIÓN DOCUMENTAL")</f>
        <v>0</v>
      </c>
      <c r="G26" s="160"/>
      <c r="H26" s="13"/>
      <c r="I26" s="13"/>
      <c r="J26" s="13"/>
      <c r="K26" s="13"/>
      <c r="L26" s="37"/>
    </row>
    <row r="27" spans="1:12" s="38" customFormat="1" ht="36" customHeight="1" x14ac:dyDescent="0.2">
      <c r="A27" s="36"/>
      <c r="B27" s="13"/>
      <c r="C27" s="139" t="s">
        <v>23</v>
      </c>
      <c r="D27" s="140"/>
      <c r="E27" s="141"/>
      <c r="F27" s="159">
        <f>COUNTIFS(ROLES!E6:E15,"X",ROLES!K6:K15,"SANEAMIENTO DE ACTIVOS DE LOS EXTINTOS ICT INURBE")</f>
        <v>0</v>
      </c>
      <c r="G27" s="160"/>
      <c r="H27" s="13"/>
      <c r="I27" s="13"/>
      <c r="J27" s="13"/>
      <c r="K27" s="13"/>
      <c r="L27" s="37"/>
    </row>
    <row r="28" spans="1:12" s="38" customFormat="1" ht="36" customHeight="1" x14ac:dyDescent="0.2">
      <c r="A28" s="36"/>
      <c r="B28" s="13"/>
      <c r="C28" s="139" t="s">
        <v>65</v>
      </c>
      <c r="D28" s="140"/>
      <c r="E28" s="141"/>
      <c r="F28" s="159">
        <f>COUNTIFS(ROLES!E6:E15,"X",ROLES!K6:K15,"GESTIÓN FINANCIERA")</f>
        <v>0</v>
      </c>
      <c r="G28" s="160"/>
      <c r="H28" s="13"/>
      <c r="I28" s="13"/>
      <c r="J28" s="13"/>
      <c r="K28" s="13"/>
      <c r="L28" s="37"/>
    </row>
    <row r="29" spans="1:12" s="38" customFormat="1" ht="36" customHeight="1" x14ac:dyDescent="0.2">
      <c r="A29" s="36"/>
      <c r="B29" s="13"/>
      <c r="C29" s="139" t="s">
        <v>59</v>
      </c>
      <c r="D29" s="140"/>
      <c r="E29" s="141"/>
      <c r="F29" s="159">
        <f>COUNTIFS(ROLES!E7:E16,"X",ROLES!K7:K16,"SEGUIMIENTO Y MEJORA CONTINUA")</f>
        <v>0</v>
      </c>
      <c r="G29" s="160"/>
      <c r="H29" s="13"/>
      <c r="I29" s="13"/>
      <c r="J29" s="13"/>
      <c r="K29" s="13"/>
      <c r="L29" s="37"/>
    </row>
    <row r="30" spans="1:12" s="38" customFormat="1" ht="36" customHeight="1" thickBot="1" x14ac:dyDescent="0.25">
      <c r="A30" s="36"/>
      <c r="B30" s="13"/>
      <c r="C30" s="142" t="s">
        <v>67</v>
      </c>
      <c r="D30" s="143"/>
      <c r="E30" s="144"/>
      <c r="F30" s="162">
        <f>COUNTIFS(ROLES!E6:E15,"X",ROLES!K6:K15,"EVALUACIÓN INDEPENDIENTE Y ASESORÍA")</f>
        <v>0</v>
      </c>
      <c r="G30" s="163"/>
      <c r="H30" s="13"/>
      <c r="I30" s="13"/>
      <c r="J30" s="13"/>
      <c r="K30" s="13"/>
      <c r="L30" s="37"/>
    </row>
    <row r="31" spans="1:12" ht="31.5" customHeight="1" thickBot="1" x14ac:dyDescent="0.25">
      <c r="A31" s="32"/>
      <c r="B31" s="11"/>
      <c r="C31" s="137" t="s">
        <v>8</v>
      </c>
      <c r="D31" s="138"/>
      <c r="E31" s="138"/>
      <c r="F31" s="138">
        <f>SUM(F12:G30)</f>
        <v>0</v>
      </c>
      <c r="G31" s="161"/>
      <c r="H31" s="11"/>
      <c r="I31" s="11"/>
      <c r="J31" s="11"/>
      <c r="K31" s="11"/>
      <c r="L31" s="34"/>
    </row>
    <row r="32" spans="1:12" ht="15" customHeight="1" x14ac:dyDescent="0.2">
      <c r="A32" s="32"/>
      <c r="B32" s="11"/>
      <c r="C32" s="11"/>
      <c r="D32" s="11"/>
      <c r="E32" s="33"/>
      <c r="F32" s="33"/>
      <c r="G32" s="11"/>
      <c r="H32" s="11"/>
      <c r="I32" s="11"/>
      <c r="J32" s="11"/>
      <c r="K32" s="11"/>
      <c r="L32" s="34"/>
    </row>
    <row r="33" spans="1:12" ht="15" customHeight="1" x14ac:dyDescent="0.2">
      <c r="A33" s="32"/>
      <c r="B33" s="11"/>
      <c r="C33" s="11"/>
      <c r="D33" s="11"/>
      <c r="E33" s="33"/>
      <c r="F33" s="33"/>
      <c r="G33" s="11"/>
      <c r="H33" s="11"/>
      <c r="I33" s="11"/>
      <c r="J33" s="11"/>
      <c r="K33" s="11"/>
      <c r="L33" s="34"/>
    </row>
    <row r="34" spans="1:12" ht="15" customHeight="1" x14ac:dyDescent="0.2">
      <c r="A34" s="32"/>
      <c r="B34" s="11"/>
      <c r="C34" s="11"/>
      <c r="D34" s="11"/>
      <c r="E34" s="33"/>
      <c r="F34" s="33"/>
      <c r="G34" s="11"/>
      <c r="H34" s="11"/>
      <c r="I34" s="11"/>
      <c r="J34" s="11"/>
      <c r="K34" s="11"/>
      <c r="L34" s="34"/>
    </row>
    <row r="35" spans="1:12" ht="15" customHeight="1" x14ac:dyDescent="0.2">
      <c r="A35" s="32"/>
      <c r="B35" s="11"/>
      <c r="C35" s="11"/>
      <c r="D35" s="11"/>
      <c r="E35" s="33"/>
      <c r="F35" s="33"/>
      <c r="G35" s="11"/>
      <c r="H35" s="11"/>
      <c r="I35" s="11"/>
      <c r="J35" s="11"/>
      <c r="K35" s="11"/>
      <c r="L35" s="34"/>
    </row>
    <row r="36" spans="1:12" x14ac:dyDescent="0.2">
      <c r="A36" s="32"/>
      <c r="B36" s="11"/>
      <c r="C36" s="11"/>
      <c r="D36" s="11"/>
      <c r="E36" s="33"/>
      <c r="F36" s="33"/>
      <c r="G36" s="11"/>
      <c r="H36" s="11"/>
      <c r="I36" s="11"/>
      <c r="J36" s="11"/>
      <c r="K36" s="11"/>
      <c r="L36" s="34"/>
    </row>
    <row r="37" spans="1:12" x14ac:dyDescent="0.2">
      <c r="A37" s="32"/>
      <c r="B37" s="11"/>
      <c r="C37" s="11"/>
      <c r="D37" s="11"/>
      <c r="E37" s="33"/>
      <c r="F37" s="33"/>
      <c r="G37" s="11"/>
      <c r="H37" s="11"/>
      <c r="I37" s="11"/>
      <c r="J37" s="11"/>
      <c r="K37" s="11"/>
      <c r="L37" s="34"/>
    </row>
    <row r="38" spans="1:12" x14ac:dyDescent="0.2">
      <c r="A38" s="32"/>
      <c r="B38" s="11"/>
      <c r="C38" s="11"/>
      <c r="D38" s="11"/>
      <c r="E38" s="33"/>
      <c r="F38" s="33"/>
      <c r="G38" s="11"/>
      <c r="H38" s="11"/>
      <c r="I38" s="11"/>
      <c r="J38" s="11"/>
      <c r="K38" s="11"/>
      <c r="L38" s="34"/>
    </row>
    <row r="39" spans="1:12" x14ac:dyDescent="0.2">
      <c r="A39" s="32"/>
      <c r="B39" s="11"/>
      <c r="C39" s="11"/>
      <c r="D39" s="11"/>
      <c r="E39" s="33"/>
      <c r="F39" s="33"/>
      <c r="G39" s="11"/>
      <c r="H39" s="11"/>
      <c r="I39" s="11"/>
      <c r="J39" s="11"/>
      <c r="K39" s="11"/>
      <c r="L39" s="34"/>
    </row>
    <row r="40" spans="1:12" x14ac:dyDescent="0.2">
      <c r="A40" s="32"/>
      <c r="B40" s="11"/>
      <c r="C40" s="11"/>
      <c r="D40" s="11"/>
      <c r="E40" s="33"/>
      <c r="F40" s="33"/>
      <c r="G40" s="11"/>
      <c r="H40" s="11"/>
      <c r="I40" s="11"/>
      <c r="J40" s="11"/>
      <c r="K40" s="11"/>
      <c r="L40" s="34"/>
    </row>
    <row r="41" spans="1:12" x14ac:dyDescent="0.2">
      <c r="A41" s="32"/>
      <c r="B41" s="11"/>
      <c r="C41" s="11"/>
      <c r="D41" s="11"/>
      <c r="E41" s="33"/>
      <c r="F41" s="33"/>
      <c r="G41" s="11"/>
      <c r="H41" s="11"/>
      <c r="I41" s="11"/>
      <c r="J41" s="11"/>
      <c r="K41" s="11"/>
      <c r="L41" s="34"/>
    </row>
    <row r="42" spans="1:12" x14ac:dyDescent="0.2">
      <c r="A42" s="32"/>
      <c r="B42" s="11"/>
      <c r="C42" s="11"/>
      <c r="D42" s="11"/>
      <c r="E42" s="33"/>
      <c r="F42" s="33"/>
      <c r="G42" s="11"/>
      <c r="H42" s="11"/>
      <c r="I42" s="11"/>
      <c r="J42" s="11"/>
      <c r="K42" s="11"/>
      <c r="L42" s="34"/>
    </row>
    <row r="43" spans="1:12" x14ac:dyDescent="0.2">
      <c r="A43" s="32"/>
      <c r="B43" s="11"/>
      <c r="C43" s="11"/>
      <c r="D43" s="11"/>
      <c r="E43" s="33"/>
      <c r="F43" s="33"/>
      <c r="G43" s="11"/>
      <c r="H43" s="11"/>
      <c r="I43" s="11"/>
      <c r="J43" s="11"/>
      <c r="K43" s="11"/>
      <c r="L43" s="34"/>
    </row>
    <row r="44" spans="1:12" x14ac:dyDescent="0.2">
      <c r="A44" s="32"/>
      <c r="B44" s="11"/>
      <c r="C44" s="11"/>
      <c r="D44" s="11"/>
      <c r="E44" s="33"/>
      <c r="F44" s="33"/>
      <c r="G44" s="11"/>
      <c r="H44" s="11"/>
      <c r="I44" s="11"/>
      <c r="J44" s="11"/>
      <c r="K44" s="11"/>
      <c r="L44" s="34"/>
    </row>
    <row r="45" spans="1:12" x14ac:dyDescent="0.2">
      <c r="A45" s="32"/>
      <c r="B45" s="11"/>
      <c r="C45" s="11"/>
      <c r="D45" s="11"/>
      <c r="E45" s="33"/>
      <c r="F45" s="33"/>
      <c r="G45" s="11"/>
      <c r="H45" s="11"/>
      <c r="I45" s="11"/>
      <c r="J45" s="11"/>
      <c r="K45" s="11"/>
      <c r="L45" s="34"/>
    </row>
    <row r="46" spans="1:12" x14ac:dyDescent="0.2">
      <c r="A46" s="32"/>
      <c r="B46" s="11"/>
      <c r="C46" s="11"/>
      <c r="D46" s="11"/>
      <c r="E46" s="33"/>
      <c r="F46" s="33"/>
      <c r="G46" s="11"/>
      <c r="H46" s="11"/>
      <c r="I46" s="11"/>
      <c r="J46" s="11"/>
      <c r="K46" s="11"/>
      <c r="L46" s="34"/>
    </row>
    <row r="47" spans="1:12" x14ac:dyDescent="0.2">
      <c r="A47" s="32"/>
      <c r="B47" s="11"/>
      <c r="C47" s="11"/>
      <c r="D47" s="11"/>
      <c r="E47" s="33"/>
      <c r="F47" s="33"/>
      <c r="G47" s="11"/>
      <c r="H47" s="11"/>
      <c r="I47" s="11"/>
      <c r="J47" s="11"/>
      <c r="K47" s="11"/>
      <c r="L47" s="34"/>
    </row>
    <row r="48" spans="1:12" x14ac:dyDescent="0.2">
      <c r="A48" s="32"/>
      <c r="B48" s="11"/>
      <c r="C48" s="11"/>
      <c r="D48" s="11"/>
      <c r="E48" s="33"/>
      <c r="F48" s="33"/>
      <c r="G48" s="11"/>
      <c r="H48" s="11"/>
      <c r="I48" s="11"/>
      <c r="J48" s="11"/>
      <c r="K48" s="11"/>
      <c r="L48" s="34"/>
    </row>
    <row r="49" spans="1:12" x14ac:dyDescent="0.2">
      <c r="A49" s="32"/>
      <c r="B49" s="11"/>
      <c r="C49" s="11"/>
      <c r="D49" s="11"/>
      <c r="E49" s="33"/>
      <c r="F49" s="33"/>
      <c r="G49" s="11"/>
      <c r="H49" s="11"/>
      <c r="I49" s="11"/>
      <c r="J49" s="11"/>
      <c r="K49" s="11"/>
      <c r="L49" s="34"/>
    </row>
    <row r="50" spans="1:12" x14ac:dyDescent="0.2">
      <c r="A50" s="32"/>
      <c r="B50" s="11"/>
      <c r="C50" s="11"/>
      <c r="D50" s="11"/>
      <c r="E50" s="33"/>
      <c r="F50" s="33"/>
      <c r="G50" s="11"/>
      <c r="H50" s="11"/>
      <c r="I50" s="11"/>
      <c r="J50" s="11"/>
      <c r="K50" s="11"/>
      <c r="L50" s="34"/>
    </row>
    <row r="51" spans="1:12" x14ac:dyDescent="0.2">
      <c r="A51" s="32"/>
      <c r="B51" s="11"/>
      <c r="C51" s="11"/>
      <c r="D51" s="11"/>
      <c r="E51" s="33"/>
      <c r="F51" s="33"/>
      <c r="G51" s="11"/>
      <c r="H51" s="11"/>
      <c r="I51" s="11"/>
      <c r="J51" s="11"/>
      <c r="K51" s="11"/>
      <c r="L51" s="34"/>
    </row>
    <row r="52" spans="1:12" x14ac:dyDescent="0.2">
      <c r="A52" s="32"/>
      <c r="B52" s="11"/>
      <c r="C52" s="11"/>
      <c r="D52" s="11"/>
      <c r="E52" s="33"/>
      <c r="F52" s="33"/>
      <c r="G52" s="11"/>
      <c r="H52" s="11"/>
      <c r="I52" s="11"/>
      <c r="J52" s="11"/>
      <c r="K52" s="11"/>
      <c r="L52" s="34"/>
    </row>
    <row r="53" spans="1:12" x14ac:dyDescent="0.2">
      <c r="A53" s="32"/>
      <c r="B53" s="11"/>
      <c r="C53" s="11"/>
      <c r="D53" s="11"/>
      <c r="E53" s="33"/>
      <c r="F53" s="33"/>
      <c r="G53" s="11"/>
      <c r="H53" s="11"/>
      <c r="I53" s="11"/>
      <c r="J53" s="11"/>
      <c r="K53" s="11"/>
      <c r="L53" s="34"/>
    </row>
    <row r="54" spans="1:12" x14ac:dyDescent="0.2">
      <c r="A54" s="32"/>
      <c r="B54" s="11"/>
      <c r="C54" s="11"/>
      <c r="D54" s="11"/>
      <c r="E54" s="33"/>
      <c r="F54" s="33"/>
      <c r="G54" s="11"/>
      <c r="H54" s="11"/>
      <c r="I54" s="11"/>
      <c r="J54" s="11"/>
      <c r="K54" s="11"/>
      <c r="L54" s="34"/>
    </row>
    <row r="55" spans="1:12" x14ac:dyDescent="0.2">
      <c r="A55" s="32"/>
      <c r="B55" s="11"/>
      <c r="C55" s="11"/>
      <c r="D55" s="11"/>
      <c r="E55" s="33"/>
      <c r="F55" s="33"/>
      <c r="G55" s="11"/>
      <c r="H55" s="11"/>
      <c r="I55" s="11"/>
      <c r="J55" s="11"/>
      <c r="K55" s="11"/>
      <c r="L55" s="34"/>
    </row>
    <row r="56" spans="1:12" x14ac:dyDescent="0.2">
      <c r="A56" s="32"/>
      <c r="B56" s="11"/>
      <c r="C56" s="11"/>
      <c r="D56" s="11"/>
      <c r="E56" s="33"/>
      <c r="F56" s="33"/>
      <c r="G56" s="11"/>
      <c r="H56" s="11"/>
      <c r="I56" s="11"/>
      <c r="J56" s="11"/>
      <c r="K56" s="11"/>
      <c r="L56" s="34"/>
    </row>
    <row r="57" spans="1:12" x14ac:dyDescent="0.2">
      <c r="A57" s="32"/>
      <c r="B57" s="11"/>
      <c r="C57" s="11"/>
      <c r="D57" s="11"/>
      <c r="E57" s="33"/>
      <c r="F57" s="33"/>
      <c r="G57" s="11"/>
      <c r="H57" s="11"/>
      <c r="I57" s="11"/>
      <c r="J57" s="11"/>
      <c r="K57" s="11"/>
      <c r="L57" s="34"/>
    </row>
    <row r="58" spans="1:12" x14ac:dyDescent="0.2">
      <c r="A58" s="32"/>
      <c r="B58" s="11"/>
      <c r="C58" s="11"/>
      <c r="D58" s="11"/>
      <c r="E58" s="33"/>
      <c r="F58" s="33"/>
      <c r="G58" s="11"/>
      <c r="H58" s="11"/>
      <c r="I58" s="11"/>
      <c r="J58" s="11"/>
      <c r="K58" s="11"/>
      <c r="L58" s="34"/>
    </row>
    <row r="59" spans="1:12" x14ac:dyDescent="0.2">
      <c r="A59" s="32"/>
      <c r="B59" s="11"/>
      <c r="C59" s="11"/>
      <c r="D59" s="11"/>
      <c r="E59" s="33"/>
      <c r="F59" s="33"/>
      <c r="G59" s="11"/>
      <c r="H59" s="11"/>
      <c r="I59" s="11"/>
      <c r="J59" s="11"/>
      <c r="K59" s="11"/>
      <c r="L59" s="34"/>
    </row>
    <row r="60" spans="1:12" x14ac:dyDescent="0.2">
      <c r="A60" s="32"/>
      <c r="B60" s="11"/>
      <c r="C60" s="11"/>
      <c r="D60" s="11"/>
      <c r="E60" s="33"/>
      <c r="F60" s="33"/>
      <c r="G60" s="11"/>
      <c r="H60" s="11"/>
      <c r="I60" s="11"/>
      <c r="J60" s="11"/>
      <c r="K60" s="11"/>
      <c r="L60" s="34"/>
    </row>
    <row r="61" spans="1:12" x14ac:dyDescent="0.2">
      <c r="A61" s="32"/>
      <c r="B61" s="11"/>
      <c r="C61" s="11"/>
      <c r="D61" s="11"/>
      <c r="E61" s="33"/>
      <c r="F61" s="33"/>
      <c r="G61" s="11"/>
      <c r="H61" s="11"/>
      <c r="I61" s="11"/>
      <c r="J61" s="11"/>
      <c r="K61" s="11"/>
      <c r="L61" s="34"/>
    </row>
    <row r="62" spans="1:12" s="61" customFormat="1" ht="33.75" customHeight="1" x14ac:dyDescent="0.25">
      <c r="B62" s="135" t="s">
        <v>57</v>
      </c>
      <c r="C62" s="136"/>
      <c r="D62" s="136"/>
      <c r="E62" s="62"/>
      <c r="F62" s="62"/>
      <c r="G62" s="63"/>
      <c r="H62" s="63"/>
      <c r="I62" s="63"/>
      <c r="J62" s="63"/>
      <c r="K62" s="63"/>
      <c r="L62" s="63"/>
    </row>
    <row r="63" spans="1:12" x14ac:dyDescent="0.2">
      <c r="B63" s="64"/>
      <c r="C63" s="64"/>
      <c r="D63" s="64"/>
      <c r="E63" s="65"/>
      <c r="F63" s="65"/>
      <c r="G63" s="64"/>
      <c r="H63" s="64"/>
      <c r="I63" s="64"/>
      <c r="J63" s="64"/>
      <c r="K63" s="64"/>
      <c r="L63" s="64"/>
    </row>
  </sheetData>
  <autoFilter ref="C11:G31" xr:uid="{00000000-0009-0000-0000-000001000000}">
    <filterColumn colId="0" showButton="0"/>
    <filterColumn colId="1" showButton="0"/>
    <filterColumn colId="3" showButton="0"/>
  </autoFilter>
  <mergeCells count="49">
    <mergeCell ref="F31:G31"/>
    <mergeCell ref="F30:G30"/>
    <mergeCell ref="F28:G28"/>
    <mergeCell ref="F29:G29"/>
    <mergeCell ref="F27:G27"/>
    <mergeCell ref="F26:G26"/>
    <mergeCell ref="F14:G14"/>
    <mergeCell ref="F15:G15"/>
    <mergeCell ref="F16:G16"/>
    <mergeCell ref="F24:G24"/>
    <mergeCell ref="F25:G25"/>
    <mergeCell ref="F17:G17"/>
    <mergeCell ref="F18:G18"/>
    <mergeCell ref="F23:G23"/>
    <mergeCell ref="F22:G22"/>
    <mergeCell ref="F21:G21"/>
    <mergeCell ref="F20:G20"/>
    <mergeCell ref="F19:G19"/>
    <mergeCell ref="C19:E19"/>
    <mergeCell ref="C20:E20"/>
    <mergeCell ref="C22:E22"/>
    <mergeCell ref="C14:E14"/>
    <mergeCell ref="C15:E15"/>
    <mergeCell ref="C16:E16"/>
    <mergeCell ref="C17:E17"/>
    <mergeCell ref="C18:E18"/>
    <mergeCell ref="C21:E21"/>
    <mergeCell ref="A1:K1"/>
    <mergeCell ref="A7:L7"/>
    <mergeCell ref="C13:E13"/>
    <mergeCell ref="A4:L4"/>
    <mergeCell ref="A8:L8"/>
    <mergeCell ref="C11:E11"/>
    <mergeCell ref="F11:G11"/>
    <mergeCell ref="C12:E12"/>
    <mergeCell ref="F12:G12"/>
    <mergeCell ref="F13:G13"/>
    <mergeCell ref="A2:L2"/>
    <mergeCell ref="A6:L6"/>
    <mergeCell ref="B62:D62"/>
    <mergeCell ref="C31:E31"/>
    <mergeCell ref="C23:E23"/>
    <mergeCell ref="C28:E28"/>
    <mergeCell ref="C27:E27"/>
    <mergeCell ref="C25:E25"/>
    <mergeCell ref="C30:E30"/>
    <mergeCell ref="C24:E24"/>
    <mergeCell ref="C26:E26"/>
    <mergeCell ref="C29:E29"/>
  </mergeCells>
  <pageMargins left="0.7" right="0.7" top="0.75" bottom="0.75" header="0.3" footer="0.3"/>
  <pageSetup scale="3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5"/>
  <sheetViews>
    <sheetView view="pageBreakPreview" zoomScale="70" zoomScaleNormal="70" zoomScaleSheetLayoutView="70" workbookViewId="0">
      <selection activeCell="A7" sqref="A7:L7"/>
    </sheetView>
  </sheetViews>
  <sheetFormatPr baseColWidth="10" defaultColWidth="9.140625" defaultRowHeight="15" x14ac:dyDescent="0.25"/>
  <cols>
    <col min="1" max="1" width="13.5703125" customWidth="1"/>
    <col min="2" max="2" width="14.85546875" customWidth="1"/>
    <col min="3" max="3" width="14.85546875" style="48" customWidth="1"/>
    <col min="4" max="4" width="46.28515625" style="48" customWidth="1"/>
    <col min="5" max="5" width="14.85546875" style="48" customWidth="1"/>
    <col min="6" max="8" width="14.85546875" customWidth="1"/>
    <col min="9" max="11" width="11.42578125" customWidth="1"/>
    <col min="12" max="12" width="9.140625" style="1"/>
    <col min="15" max="15" width="9.140625" customWidth="1"/>
  </cols>
  <sheetData>
    <row r="1" spans="1:13" ht="29.25" customHeight="1" x14ac:dyDescent="0.25">
      <c r="A1" s="147" t="s">
        <v>15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"/>
    </row>
    <row r="2" spans="1:13" ht="2.25" customHeight="1" x14ac:dyDescent="0.25">
      <c r="A2" s="21"/>
      <c r="B2" s="22"/>
      <c r="C2" s="40"/>
      <c r="D2" s="40"/>
      <c r="E2" s="40"/>
      <c r="F2" s="22"/>
      <c r="G2" s="22"/>
      <c r="H2" s="22"/>
      <c r="I2" s="22"/>
      <c r="J2" s="22"/>
      <c r="K2" s="22"/>
      <c r="L2" s="49"/>
      <c r="M2" s="1"/>
    </row>
    <row r="3" spans="1:13" ht="24" customHeight="1" x14ac:dyDescent="0.25">
      <c r="A3" s="147" t="s">
        <v>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"/>
    </row>
    <row r="4" spans="1:13" ht="1.5" customHeight="1" x14ac:dyDescent="0.25">
      <c r="A4" s="24"/>
      <c r="B4" s="25"/>
      <c r="C4" s="40"/>
      <c r="D4" s="40"/>
      <c r="E4" s="40"/>
      <c r="F4" s="25"/>
      <c r="G4" s="25"/>
      <c r="H4" s="25"/>
      <c r="I4" s="25"/>
      <c r="J4" s="25"/>
      <c r="K4" s="25"/>
      <c r="L4" s="25"/>
      <c r="M4" s="1"/>
    </row>
    <row r="5" spans="1:13" ht="24" customHeight="1" x14ac:dyDescent="0.25">
      <c r="A5" s="147" t="s">
        <v>52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"/>
    </row>
    <row r="6" spans="1:13" ht="3.75" customHeight="1" x14ac:dyDescent="0.25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"/>
    </row>
    <row r="7" spans="1:13" ht="23.25" customHeight="1" x14ac:dyDescent="0.25">
      <c r="A7" s="147" t="s">
        <v>71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"/>
    </row>
    <row r="8" spans="1:13" ht="10.5" customHeight="1" x14ac:dyDescent="0.25">
      <c r="A8" s="8"/>
      <c r="B8" s="8"/>
      <c r="C8" s="41"/>
      <c r="D8" s="41"/>
      <c r="E8" s="41"/>
      <c r="F8" s="8"/>
      <c r="G8" s="8"/>
      <c r="H8" s="8"/>
      <c r="I8" s="8"/>
      <c r="J8" s="8"/>
      <c r="K8" s="8"/>
    </row>
    <row r="9" spans="1:13" ht="15.75" thickBot="1" x14ac:dyDescent="0.3">
      <c r="A9" s="10"/>
      <c r="B9" s="10"/>
      <c r="C9" s="42"/>
      <c r="D9" s="42"/>
      <c r="E9" s="42"/>
      <c r="F9" s="10"/>
      <c r="G9" s="10"/>
      <c r="H9" s="10"/>
      <c r="I9" s="10"/>
      <c r="J9" s="10"/>
      <c r="K9" s="10"/>
    </row>
    <row r="10" spans="1:13" ht="45.75" customHeight="1" thickBot="1" x14ac:dyDescent="0.3">
      <c r="A10" s="10"/>
      <c r="B10" s="10"/>
      <c r="C10" s="174" t="s">
        <v>6</v>
      </c>
      <c r="D10" s="175"/>
      <c r="E10" s="176"/>
      <c r="F10" s="180" t="s">
        <v>7</v>
      </c>
      <c r="G10" s="181"/>
      <c r="H10" s="10"/>
      <c r="I10" s="10"/>
      <c r="J10" s="10"/>
      <c r="K10" s="10"/>
    </row>
    <row r="11" spans="1:13" ht="37.5" customHeight="1" x14ac:dyDescent="0.25">
      <c r="A11" s="10"/>
      <c r="B11" s="9"/>
      <c r="C11" s="177" t="s">
        <v>58</v>
      </c>
      <c r="D11" s="178"/>
      <c r="E11" s="179"/>
      <c r="F11" s="159">
        <f>COUNTIFS(ROLES!F6:F15,"X",ROLES!K6:K15,"DIRECCIONAMIENTO ESTRATÉGICO")</f>
        <v>0</v>
      </c>
      <c r="G11" s="160"/>
      <c r="H11" s="10"/>
      <c r="I11" s="10"/>
      <c r="J11" s="10"/>
      <c r="K11" s="10"/>
    </row>
    <row r="12" spans="1:13" ht="60" customHeight="1" x14ac:dyDescent="0.25">
      <c r="A12" s="10"/>
      <c r="B12" s="39"/>
      <c r="C12" s="169" t="s">
        <v>60</v>
      </c>
      <c r="D12" s="170"/>
      <c r="E12" s="171"/>
      <c r="F12" s="159">
        <f>COUNTIFS(ROLES!F6:F15,"X",ROLES!K6:K15,"GESTIÓN DE TECNOLOGÍAS DE LA INFORMACIÓN Y LAS COMUNICACIONES")</f>
        <v>0</v>
      </c>
      <c r="G12" s="160"/>
      <c r="H12" s="10"/>
      <c r="I12" s="10"/>
      <c r="J12" s="10"/>
      <c r="K12" s="10"/>
    </row>
    <row r="13" spans="1:13" ht="57.75" customHeight="1" x14ac:dyDescent="0.25">
      <c r="A13" s="10"/>
      <c r="B13" s="39"/>
      <c r="C13" s="169" t="s">
        <v>64</v>
      </c>
      <c r="D13" s="170"/>
      <c r="E13" s="171"/>
      <c r="F13" s="159">
        <f>COUNTIFS(ROLES!F6:F15,"X",ROLES!K6:K15,"GESTIÓN ESTRATÉGICA DEL TALENTO HUMANO")</f>
        <v>0</v>
      </c>
      <c r="G13" s="160"/>
      <c r="H13" s="10"/>
      <c r="I13" s="10"/>
      <c r="J13" s="10"/>
      <c r="K13" s="10"/>
    </row>
    <row r="14" spans="1:13" ht="37.5" customHeight="1" x14ac:dyDescent="0.25">
      <c r="A14" s="10"/>
      <c r="B14" s="39"/>
      <c r="C14" s="169" t="s">
        <v>20</v>
      </c>
      <c r="D14" s="170"/>
      <c r="E14" s="171"/>
      <c r="F14" s="159">
        <f>COUNTIFS(ROLES!F6:F15,"X",ROLES!K6:K15,"GESTIÓN DE COMUNICACIONES INTERNAS Y EXTERNAS")</f>
        <v>0</v>
      </c>
      <c r="G14" s="160"/>
      <c r="H14" s="10"/>
      <c r="I14" s="10"/>
      <c r="J14" s="10"/>
      <c r="K14" s="10"/>
    </row>
    <row r="15" spans="1:13" ht="37.5" customHeight="1" x14ac:dyDescent="0.25">
      <c r="A15" s="10"/>
      <c r="B15" s="39"/>
      <c r="C15" s="169" t="s">
        <v>61</v>
      </c>
      <c r="D15" s="170"/>
      <c r="E15" s="171"/>
      <c r="F15" s="159">
        <f>COUNTIFS(ROLES!F6:F15,"X",ROLES!K6:K15,"RELACIONES ESTRATÉGICAS")</f>
        <v>0</v>
      </c>
      <c r="G15" s="160"/>
      <c r="H15" s="10"/>
      <c r="I15" s="10"/>
      <c r="J15" s="10"/>
      <c r="K15" s="10"/>
    </row>
    <row r="16" spans="1:13" ht="37.5" customHeight="1" x14ac:dyDescent="0.25">
      <c r="A16" s="10"/>
      <c r="B16" s="39"/>
      <c r="C16" s="169" t="s">
        <v>62</v>
      </c>
      <c r="D16" s="170"/>
      <c r="E16" s="171"/>
      <c r="F16" s="159">
        <f>COUNTIFS(ROLES!F6:F15,"X",ROLES!K6:K15,"GESTIÓN A LA POLÍTICA DE ESPACIO URBANO Y TERRITORIAL")</f>
        <v>0</v>
      </c>
      <c r="G16" s="160"/>
      <c r="H16" s="10"/>
      <c r="I16" s="10"/>
      <c r="J16" s="10"/>
      <c r="K16" s="10"/>
    </row>
    <row r="17" spans="1:11" ht="37.5" customHeight="1" x14ac:dyDescent="0.25">
      <c r="A17" s="10"/>
      <c r="B17" s="39"/>
      <c r="C17" s="169" t="s">
        <v>68</v>
      </c>
      <c r="D17" s="170"/>
      <c r="E17" s="171"/>
      <c r="F17" s="159">
        <f>COUNTIFS(ROLES!F6:F15,"X",ROLES!K6:K15,"GESTIÓN A LA POLÍTICA DE AGUA Y SANEAMIENTO BÁSICO")</f>
        <v>0</v>
      </c>
      <c r="G17" s="160"/>
      <c r="H17" s="10"/>
      <c r="I17" s="10"/>
      <c r="J17" s="10"/>
      <c r="K17" s="10"/>
    </row>
    <row r="18" spans="1:11" ht="37.5" customHeight="1" x14ac:dyDescent="0.25">
      <c r="A18" s="10"/>
      <c r="B18" s="39"/>
      <c r="C18" s="169" t="s">
        <v>63</v>
      </c>
      <c r="D18" s="170"/>
      <c r="E18" s="171"/>
      <c r="F18" s="159">
        <f>COUNTIFS(ROLES!F6:F15,"X",ROLES!K6:K15,"GESTIÓN A LA POLÍTICA DE VIVIENDA")</f>
        <v>0</v>
      </c>
      <c r="G18" s="160"/>
      <c r="H18" s="10"/>
      <c r="I18" s="10"/>
      <c r="J18" s="10"/>
      <c r="K18" s="10"/>
    </row>
    <row r="19" spans="1:11" ht="37.5" customHeight="1" x14ac:dyDescent="0.25">
      <c r="A19" s="10"/>
      <c r="B19" s="39"/>
      <c r="C19" s="169" t="s">
        <v>18</v>
      </c>
      <c r="D19" s="170"/>
      <c r="E19" s="171"/>
      <c r="F19" s="159">
        <f>COUNTIFS(ROLES!F6:F15,"X",ROLES!K6:K15,"GESTIÓN DE RECURSOS FÍSICOS")</f>
        <v>0</v>
      </c>
      <c r="G19" s="160"/>
      <c r="H19" s="10"/>
      <c r="I19" s="10"/>
      <c r="J19" s="10"/>
      <c r="K19" s="10"/>
    </row>
    <row r="20" spans="1:11" ht="37.5" customHeight="1" x14ac:dyDescent="0.25">
      <c r="A20" s="10"/>
      <c r="B20" s="39"/>
      <c r="C20" s="169" t="s">
        <v>22</v>
      </c>
      <c r="D20" s="170"/>
      <c r="E20" s="171"/>
      <c r="F20" s="159">
        <f>COUNTIFS(ROLES!F6:F15,"X",ROLES!K6:K15,"GESTION DE CONTRATACIÓN")</f>
        <v>0</v>
      </c>
      <c r="G20" s="160"/>
      <c r="H20" s="10"/>
      <c r="I20" s="10"/>
      <c r="J20" s="10"/>
      <c r="K20" s="10"/>
    </row>
    <row r="21" spans="1:11" ht="37.5" customHeight="1" x14ac:dyDescent="0.25">
      <c r="A21" s="10"/>
      <c r="B21" s="39"/>
      <c r="C21" s="169" t="s">
        <v>16</v>
      </c>
      <c r="D21" s="170"/>
      <c r="E21" s="171"/>
      <c r="F21" s="159">
        <f>COUNTIFS(ROLES!F6:F15,"X",ROLES!K6:K15,"CONCEPTOS JURÍDICOS")</f>
        <v>0</v>
      </c>
      <c r="G21" s="160"/>
      <c r="H21" s="10"/>
      <c r="I21" s="10"/>
      <c r="J21" s="10"/>
      <c r="K21" s="10"/>
    </row>
    <row r="22" spans="1:11" ht="37.5" customHeight="1" x14ac:dyDescent="0.25">
      <c r="A22" s="10"/>
      <c r="B22" s="39"/>
      <c r="C22" s="169" t="s">
        <v>21</v>
      </c>
      <c r="D22" s="170"/>
      <c r="E22" s="171"/>
      <c r="F22" s="159">
        <f>COUNTIFS(ROLES!F6:F15,"X",ROLES!K6:K15,"PROCESOS JUDICIALES Y ACCIONES CONSTITUCIONALES")</f>
        <v>0</v>
      </c>
      <c r="G22" s="160"/>
      <c r="H22" s="10"/>
      <c r="I22" s="10"/>
      <c r="J22" s="10"/>
      <c r="K22" s="10"/>
    </row>
    <row r="23" spans="1:11" ht="37.5" customHeight="1" x14ac:dyDescent="0.25">
      <c r="A23" s="10"/>
      <c r="B23" s="39"/>
      <c r="C23" s="169" t="s">
        <v>17</v>
      </c>
      <c r="D23" s="170"/>
      <c r="E23" s="171"/>
      <c r="F23" s="159">
        <f>COUNTIFS(ROLES!F6:F15,"X",ROLES!K6:K15,"PROCESOS DISCIPLINARIOS")</f>
        <v>0</v>
      </c>
      <c r="G23" s="160"/>
      <c r="H23" s="10"/>
      <c r="I23" s="10"/>
      <c r="J23" s="10"/>
      <c r="K23" s="10"/>
    </row>
    <row r="24" spans="1:11" ht="37.5" customHeight="1" x14ac:dyDescent="0.25">
      <c r="A24" s="10"/>
      <c r="B24" s="39"/>
      <c r="C24" s="169" t="s">
        <v>66</v>
      </c>
      <c r="D24" s="170"/>
      <c r="E24" s="171"/>
      <c r="F24" s="159">
        <f>COUNTIFS(ROLES!F6:F15,"X",ROLES!K6:K15,"SERVICIO AL CIUDADANO")</f>
        <v>0</v>
      </c>
      <c r="G24" s="160"/>
      <c r="H24" s="10"/>
      <c r="I24" s="10"/>
      <c r="J24" s="10"/>
      <c r="K24" s="10"/>
    </row>
    <row r="25" spans="1:11" ht="37.5" customHeight="1" x14ac:dyDescent="0.25">
      <c r="A25" s="10"/>
      <c r="B25" s="39"/>
      <c r="C25" s="169" t="s">
        <v>19</v>
      </c>
      <c r="D25" s="170"/>
      <c r="E25" s="171"/>
      <c r="F25" s="159">
        <f>COUNTIFS(ROLES!F6:F15,"X",ROLES!K6:K15,"GESTIÓN DOCUMENTAL")</f>
        <v>0</v>
      </c>
      <c r="G25" s="160"/>
      <c r="H25" s="10"/>
      <c r="I25" s="10"/>
      <c r="J25" s="10"/>
      <c r="K25" s="10"/>
    </row>
    <row r="26" spans="1:11" ht="37.5" customHeight="1" x14ac:dyDescent="0.25">
      <c r="A26" s="10"/>
      <c r="B26" s="39"/>
      <c r="C26" s="169" t="s">
        <v>23</v>
      </c>
      <c r="D26" s="170"/>
      <c r="E26" s="171"/>
      <c r="F26" s="159">
        <f>COUNTIFS(ROLES!F6:F15,"X",ROLES!K6:K15,"SANEAMIENTO DE ACTIVOS DE LOS EXTINTOS ICT INURBE")</f>
        <v>0</v>
      </c>
      <c r="G26" s="160"/>
      <c r="H26" s="10"/>
      <c r="I26" s="10"/>
      <c r="J26" s="10"/>
      <c r="K26" s="10"/>
    </row>
    <row r="27" spans="1:11" ht="37.5" customHeight="1" x14ac:dyDescent="0.25">
      <c r="A27" s="10"/>
      <c r="B27" s="39"/>
      <c r="C27" s="169" t="s">
        <v>65</v>
      </c>
      <c r="D27" s="170"/>
      <c r="E27" s="171"/>
      <c r="F27" s="159">
        <f>COUNTIFS(ROLES!F6:F15,"X",ROLES!K6:K15,"GESTIÓN FINANCIERA")</f>
        <v>0</v>
      </c>
      <c r="G27" s="160"/>
      <c r="H27" s="10"/>
      <c r="I27" s="10"/>
      <c r="J27" s="10"/>
      <c r="K27" s="10"/>
    </row>
    <row r="28" spans="1:11" ht="37.5" customHeight="1" x14ac:dyDescent="0.25">
      <c r="A28" s="10"/>
      <c r="B28" s="39"/>
      <c r="C28" s="169" t="s">
        <v>59</v>
      </c>
      <c r="D28" s="170"/>
      <c r="E28" s="171"/>
      <c r="F28" s="159">
        <f>COUNTIFS(ROLES!F6:F15,"X",ROLES!K6:K15,"SEGUIMIENTO Y MEJORA CONTINUA")</f>
        <v>0</v>
      </c>
      <c r="G28" s="160"/>
      <c r="H28" s="10"/>
      <c r="I28" s="10"/>
      <c r="J28" s="10"/>
      <c r="K28" s="10"/>
    </row>
    <row r="29" spans="1:11" ht="37.5" customHeight="1" thickBot="1" x14ac:dyDescent="0.3">
      <c r="A29" s="10"/>
      <c r="B29" s="39"/>
      <c r="C29" s="139" t="s">
        <v>67</v>
      </c>
      <c r="D29" s="140"/>
      <c r="E29" s="141"/>
      <c r="F29" s="172">
        <f>COUNTIFS(ROLES!F6:F15,"X",ROLES!K6:K15,"EVALUACIÓN INDEPENDIENTE Y ASESORÍA")</f>
        <v>0</v>
      </c>
      <c r="G29" s="173"/>
      <c r="H29" s="10"/>
      <c r="I29" s="10"/>
      <c r="J29" s="10"/>
      <c r="K29" s="10"/>
    </row>
    <row r="30" spans="1:11" ht="30" customHeight="1" thickBot="1" x14ac:dyDescent="0.3">
      <c r="A30" s="10"/>
      <c r="B30" s="39"/>
      <c r="C30" s="164" t="s">
        <v>8</v>
      </c>
      <c r="D30" s="165"/>
      <c r="E30" s="166"/>
      <c r="F30" s="167">
        <f>SUM(F11:G29)</f>
        <v>0</v>
      </c>
      <c r="G30" s="168"/>
      <c r="H30" s="10"/>
      <c r="I30" s="10"/>
      <c r="J30" s="10"/>
      <c r="K30" s="10"/>
    </row>
    <row r="31" spans="1:11" ht="15" customHeight="1" x14ac:dyDescent="0.25">
      <c r="A31" s="10"/>
      <c r="B31" s="39"/>
      <c r="C31" s="42"/>
      <c r="D31" s="43"/>
      <c r="E31" s="42"/>
      <c r="F31" s="10"/>
      <c r="G31" s="10"/>
      <c r="H31" s="10"/>
      <c r="I31" s="10"/>
      <c r="J31" s="10"/>
      <c r="K31" s="10"/>
    </row>
    <row r="32" spans="1:11" ht="15" customHeight="1" x14ac:dyDescent="0.25">
      <c r="A32" s="10"/>
      <c r="B32" s="39"/>
      <c r="C32" s="42"/>
      <c r="D32" s="43"/>
      <c r="E32" s="42"/>
      <c r="F32" s="10"/>
      <c r="G32" s="10"/>
      <c r="H32" s="10"/>
      <c r="I32" s="10"/>
      <c r="J32" s="10"/>
      <c r="K32" s="10"/>
    </row>
    <row r="33" spans="1:11" x14ac:dyDescent="0.25">
      <c r="A33" s="10"/>
      <c r="B33" s="39"/>
      <c r="C33" s="42"/>
      <c r="D33" s="43"/>
      <c r="E33" s="42"/>
      <c r="F33" s="10"/>
      <c r="G33" s="10"/>
      <c r="H33" s="10"/>
      <c r="I33" s="10"/>
      <c r="J33" s="10"/>
      <c r="K33" s="10"/>
    </row>
    <row r="34" spans="1:11" x14ac:dyDescent="0.25">
      <c r="A34" s="10"/>
      <c r="B34" s="39"/>
      <c r="C34" s="42"/>
      <c r="D34" s="43"/>
      <c r="E34" s="42"/>
      <c r="F34" s="10"/>
      <c r="G34" s="10"/>
      <c r="H34" s="10"/>
      <c r="I34" s="10"/>
      <c r="J34" s="10"/>
      <c r="K34" s="10"/>
    </row>
    <row r="35" spans="1:11" x14ac:dyDescent="0.25">
      <c r="A35" s="10"/>
      <c r="B35" s="39"/>
      <c r="C35" s="42"/>
      <c r="D35" s="43"/>
      <c r="E35" s="42"/>
      <c r="F35" s="10"/>
      <c r="G35" s="10"/>
      <c r="H35" s="10"/>
      <c r="I35" s="10"/>
      <c r="J35" s="10"/>
      <c r="K35" s="10"/>
    </row>
    <row r="36" spans="1:11" x14ac:dyDescent="0.25">
      <c r="A36" s="10"/>
      <c r="B36" s="39"/>
      <c r="C36" s="42"/>
      <c r="D36" s="43"/>
      <c r="E36" s="42"/>
      <c r="F36" s="10"/>
      <c r="G36" s="10"/>
      <c r="H36" s="10"/>
      <c r="I36" s="10"/>
      <c r="J36" s="10"/>
      <c r="K36" s="10"/>
    </row>
    <row r="37" spans="1:11" x14ac:dyDescent="0.25">
      <c r="A37" s="10"/>
      <c r="B37" s="39"/>
      <c r="C37" s="42"/>
      <c r="D37" s="43"/>
      <c r="E37" s="42"/>
      <c r="F37" s="10"/>
      <c r="G37" s="10"/>
      <c r="H37" s="10"/>
      <c r="I37" s="10"/>
      <c r="J37" s="10"/>
      <c r="K37" s="10"/>
    </row>
    <row r="38" spans="1:11" x14ac:dyDescent="0.25">
      <c r="A38" s="10"/>
      <c r="B38" s="39"/>
      <c r="C38" s="42"/>
      <c r="D38" s="43"/>
      <c r="E38" s="42"/>
      <c r="F38" s="10"/>
      <c r="G38" s="10"/>
      <c r="H38" s="10"/>
      <c r="I38" s="10"/>
      <c r="J38" s="10"/>
      <c r="K38" s="10"/>
    </row>
    <row r="39" spans="1:11" x14ac:dyDescent="0.25">
      <c r="A39" s="10"/>
      <c r="B39" s="39"/>
      <c r="C39" s="42"/>
      <c r="D39" s="43"/>
      <c r="E39" s="42"/>
      <c r="F39" s="10"/>
      <c r="G39" s="10"/>
      <c r="H39" s="10"/>
      <c r="I39" s="10"/>
      <c r="J39" s="10"/>
      <c r="K39" s="10"/>
    </row>
    <row r="40" spans="1:11" x14ac:dyDescent="0.25">
      <c r="A40" s="10"/>
      <c r="B40" s="39"/>
      <c r="C40" s="42"/>
      <c r="D40" s="43"/>
      <c r="E40" s="42"/>
      <c r="F40" s="10"/>
      <c r="G40" s="10"/>
      <c r="H40" s="10"/>
      <c r="I40" s="10"/>
      <c r="J40" s="10"/>
      <c r="K40" s="10"/>
    </row>
    <row r="41" spans="1:11" x14ac:dyDescent="0.25">
      <c r="A41" s="10"/>
      <c r="B41" s="39"/>
      <c r="C41" s="42"/>
      <c r="D41" s="43"/>
      <c r="E41" s="42"/>
      <c r="F41" s="10"/>
      <c r="G41" s="10"/>
      <c r="H41" s="10"/>
      <c r="I41" s="10"/>
      <c r="J41" s="10"/>
      <c r="K41" s="10"/>
    </row>
    <row r="42" spans="1:11" x14ac:dyDescent="0.25">
      <c r="A42" s="10"/>
      <c r="B42" s="39"/>
      <c r="C42" s="42"/>
      <c r="D42" s="43"/>
      <c r="E42" s="42"/>
      <c r="F42" s="10"/>
      <c r="G42" s="10"/>
      <c r="H42" s="10"/>
      <c r="I42" s="10"/>
      <c r="J42" s="10"/>
      <c r="K42" s="10"/>
    </row>
    <row r="43" spans="1:11" x14ac:dyDescent="0.25">
      <c r="A43" s="10"/>
      <c r="B43" s="39"/>
      <c r="C43" s="42"/>
      <c r="D43" s="43"/>
      <c r="E43" s="42"/>
      <c r="F43" s="10"/>
      <c r="G43" s="10"/>
      <c r="H43" s="10"/>
      <c r="I43" s="10"/>
      <c r="J43" s="10"/>
      <c r="K43" s="10"/>
    </row>
    <row r="44" spans="1:11" x14ac:dyDescent="0.25">
      <c r="A44" s="10"/>
      <c r="B44" s="39"/>
      <c r="C44" s="42"/>
      <c r="D44" s="43"/>
      <c r="E44" s="42"/>
      <c r="F44" s="10"/>
      <c r="G44" s="10"/>
      <c r="H44" s="10"/>
      <c r="I44" s="10"/>
      <c r="J44" s="10"/>
      <c r="K44" s="10"/>
    </row>
    <row r="45" spans="1:11" x14ac:dyDescent="0.25">
      <c r="A45" s="10"/>
      <c r="B45" s="39"/>
      <c r="C45" s="42"/>
      <c r="D45" s="43"/>
      <c r="E45" s="42"/>
      <c r="F45" s="10"/>
      <c r="G45" s="10"/>
      <c r="H45" s="10"/>
      <c r="I45" s="10"/>
      <c r="J45" s="10"/>
      <c r="K45" s="10"/>
    </row>
    <row r="46" spans="1:11" x14ac:dyDescent="0.25">
      <c r="A46" s="10"/>
      <c r="B46" s="39"/>
      <c r="C46" s="42"/>
      <c r="D46" s="43"/>
      <c r="E46" s="42"/>
      <c r="F46" s="10"/>
      <c r="G46" s="10"/>
      <c r="H46" s="10"/>
      <c r="I46" s="10"/>
      <c r="J46" s="10"/>
      <c r="K46" s="10"/>
    </row>
    <row r="47" spans="1:11" x14ac:dyDescent="0.25">
      <c r="A47" s="10"/>
      <c r="B47" s="39"/>
      <c r="C47" s="42"/>
      <c r="D47" s="43"/>
      <c r="E47" s="42"/>
      <c r="F47" s="10"/>
      <c r="G47" s="10"/>
      <c r="H47" s="10"/>
      <c r="I47" s="10"/>
      <c r="J47" s="10"/>
      <c r="K47" s="10"/>
    </row>
    <row r="48" spans="1:11" x14ac:dyDescent="0.25">
      <c r="A48" s="10"/>
      <c r="B48" s="39"/>
      <c r="C48" s="42"/>
      <c r="D48" s="43"/>
      <c r="E48" s="42"/>
      <c r="F48" s="10"/>
      <c r="G48" s="10"/>
      <c r="H48" s="10"/>
      <c r="I48" s="10"/>
      <c r="J48" s="10"/>
      <c r="K48" s="10"/>
    </row>
    <row r="49" spans="1:12" x14ac:dyDescent="0.25">
      <c r="A49" s="10"/>
      <c r="B49" s="39"/>
      <c r="C49" s="42"/>
      <c r="D49" s="43"/>
      <c r="E49" s="42"/>
      <c r="F49" s="10"/>
      <c r="G49" s="10"/>
      <c r="H49" s="10"/>
      <c r="I49" s="10"/>
      <c r="J49" s="10"/>
      <c r="K49" s="10"/>
    </row>
    <row r="50" spans="1:12" x14ac:dyDescent="0.25">
      <c r="A50" s="10"/>
      <c r="B50" s="39"/>
      <c r="C50" s="42"/>
      <c r="D50" s="43"/>
      <c r="E50" s="42"/>
      <c r="F50" s="10"/>
      <c r="G50" s="10"/>
      <c r="H50" s="10"/>
      <c r="I50" s="10"/>
      <c r="J50" s="10"/>
      <c r="K50" s="10"/>
    </row>
    <row r="51" spans="1:12" x14ac:dyDescent="0.25">
      <c r="A51" s="10"/>
      <c r="B51" s="39"/>
      <c r="C51" s="42"/>
      <c r="D51" s="43"/>
      <c r="E51" s="42"/>
      <c r="F51" s="10"/>
      <c r="G51" s="10"/>
      <c r="H51" s="10"/>
      <c r="I51" s="10"/>
      <c r="J51" s="10"/>
      <c r="K51" s="10"/>
    </row>
    <row r="52" spans="1:12" x14ac:dyDescent="0.25">
      <c r="A52" s="10"/>
      <c r="B52" s="39"/>
      <c r="C52" s="42"/>
      <c r="D52" s="43"/>
      <c r="E52" s="42"/>
      <c r="F52" s="10"/>
      <c r="G52" s="10"/>
      <c r="H52" s="10"/>
      <c r="I52" s="10"/>
      <c r="J52" s="10"/>
      <c r="K52" s="10"/>
    </row>
    <row r="53" spans="1:12" x14ac:dyDescent="0.25">
      <c r="A53" s="10"/>
      <c r="B53" s="39"/>
      <c r="C53" s="42"/>
      <c r="D53" s="43"/>
      <c r="E53" s="42"/>
      <c r="F53" s="10"/>
      <c r="G53" s="10"/>
      <c r="H53" s="10"/>
      <c r="I53" s="10"/>
      <c r="J53" s="10"/>
      <c r="K53" s="10"/>
    </row>
    <row r="54" spans="1:12" ht="15.75" thickBot="1" x14ac:dyDescent="0.3">
      <c r="A54" s="10"/>
      <c r="B54" s="39"/>
      <c r="C54" s="42"/>
      <c r="D54" s="43"/>
      <c r="E54" s="44"/>
      <c r="F54" s="18"/>
      <c r="G54" s="18"/>
      <c r="H54" s="10"/>
      <c r="I54" s="10"/>
      <c r="J54" s="10"/>
      <c r="K54" s="10"/>
    </row>
    <row r="55" spans="1:12" x14ac:dyDescent="0.25">
      <c r="A55" s="10"/>
      <c r="B55" s="39"/>
      <c r="C55" s="42"/>
      <c r="D55" s="43"/>
      <c r="E55" s="45"/>
      <c r="F55" s="9"/>
      <c r="G55" s="9"/>
      <c r="H55" s="10"/>
      <c r="I55" s="10"/>
      <c r="J55" s="10"/>
      <c r="K55" s="10"/>
    </row>
    <row r="56" spans="1:12" x14ac:dyDescent="0.25">
      <c r="A56" s="10"/>
      <c r="B56" s="39"/>
      <c r="C56" s="42"/>
      <c r="D56" s="43"/>
      <c r="E56" s="45"/>
      <c r="F56" s="9"/>
      <c r="G56" s="9"/>
      <c r="H56" s="10"/>
      <c r="I56" s="10"/>
      <c r="J56" s="10"/>
      <c r="K56" s="10"/>
    </row>
    <row r="57" spans="1:12" x14ac:dyDescent="0.25">
      <c r="A57" s="10"/>
      <c r="B57" s="39"/>
      <c r="C57" s="42"/>
      <c r="D57" s="43"/>
      <c r="E57" s="45"/>
      <c r="F57" s="9"/>
      <c r="G57" s="9"/>
      <c r="H57" s="10"/>
      <c r="I57" s="10"/>
      <c r="J57" s="10"/>
      <c r="K57" s="10"/>
    </row>
    <row r="58" spans="1:12" x14ac:dyDescent="0.25">
      <c r="A58" s="10"/>
      <c r="B58" s="39"/>
      <c r="C58" s="42"/>
      <c r="D58" s="43"/>
      <c r="E58" s="45"/>
      <c r="F58" s="9"/>
      <c r="G58" s="9"/>
      <c r="H58" s="10"/>
      <c r="I58" s="10"/>
      <c r="J58" s="10"/>
      <c r="K58" s="10"/>
    </row>
    <row r="59" spans="1:12" x14ac:dyDescent="0.25">
      <c r="A59" s="10"/>
      <c r="B59" s="39"/>
      <c r="C59" s="42"/>
      <c r="D59" s="43"/>
      <c r="E59" s="45"/>
      <c r="F59" s="9"/>
      <c r="G59" s="9"/>
      <c r="H59" s="10"/>
      <c r="I59" s="10"/>
      <c r="J59" s="10"/>
      <c r="K59" s="10"/>
    </row>
    <row r="60" spans="1:12" x14ac:dyDescent="0.25">
      <c r="A60" s="10"/>
      <c r="B60" s="39"/>
      <c r="C60" s="42"/>
      <c r="D60" s="43"/>
      <c r="E60" s="45"/>
      <c r="F60" s="9"/>
      <c r="G60" s="9"/>
      <c r="H60" s="10"/>
      <c r="I60" s="10"/>
      <c r="J60" s="10"/>
      <c r="K60" s="10"/>
    </row>
    <row r="61" spans="1:12" x14ac:dyDescent="0.25">
      <c r="A61" s="10"/>
      <c r="B61" s="39"/>
      <c r="C61" s="42"/>
      <c r="D61" s="43"/>
      <c r="E61" s="45"/>
      <c r="F61" s="9"/>
      <c r="G61" s="9"/>
      <c r="H61" s="10"/>
      <c r="I61" s="10"/>
      <c r="J61" s="10"/>
      <c r="K61" s="10"/>
    </row>
    <row r="62" spans="1:12" x14ac:dyDescent="0.25">
      <c r="A62" s="10"/>
      <c r="B62" s="39"/>
      <c r="C62" s="42"/>
      <c r="D62" s="43"/>
      <c r="E62" s="45"/>
      <c r="F62" s="9"/>
      <c r="G62" s="9"/>
      <c r="H62" s="10"/>
      <c r="I62" s="10"/>
      <c r="J62" s="10"/>
      <c r="K62" s="10"/>
    </row>
    <row r="63" spans="1:12" ht="30.75" customHeight="1" x14ac:dyDescent="0.25">
      <c r="A63" s="10"/>
      <c r="B63" s="135" t="s">
        <v>57</v>
      </c>
      <c r="C63" s="136"/>
      <c r="D63" s="136"/>
      <c r="E63" s="45"/>
      <c r="F63" s="9"/>
      <c r="G63" s="9"/>
      <c r="H63" s="10"/>
      <c r="I63" s="10"/>
      <c r="J63" s="10"/>
      <c r="K63" s="10"/>
    </row>
    <row r="64" spans="1:12" s="9" customFormat="1" x14ac:dyDescent="0.25">
      <c r="A64" s="10"/>
      <c r="B64" s="39"/>
      <c r="C64" s="42"/>
      <c r="D64" s="43"/>
      <c r="E64" s="45"/>
      <c r="H64" s="10"/>
      <c r="I64" s="10"/>
      <c r="J64" s="10"/>
      <c r="K64" s="10"/>
      <c r="L64" s="10"/>
    </row>
    <row r="65" spans="1:11" x14ac:dyDescent="0.25">
      <c r="A65" s="1"/>
      <c r="B65" s="7"/>
      <c r="C65" s="46"/>
      <c r="D65" s="47"/>
      <c r="H65" s="1"/>
      <c r="I65" s="1"/>
      <c r="J65" s="1"/>
      <c r="K65" s="1"/>
    </row>
    <row r="66" spans="1:11" x14ac:dyDescent="0.25">
      <c r="A66" s="1"/>
      <c r="B66" s="7"/>
      <c r="C66" s="46"/>
      <c r="D66" s="47"/>
      <c r="H66" s="1"/>
      <c r="I66" s="1"/>
      <c r="J66" s="1"/>
      <c r="K66" s="1"/>
    </row>
    <row r="67" spans="1:11" x14ac:dyDescent="0.25">
      <c r="A67" s="1"/>
      <c r="B67" s="7"/>
      <c r="C67" s="46"/>
      <c r="D67" s="47"/>
      <c r="H67" s="1"/>
      <c r="I67" s="1"/>
      <c r="J67" s="1"/>
      <c r="K67" s="1"/>
    </row>
    <row r="68" spans="1:11" x14ac:dyDescent="0.25">
      <c r="A68" s="1"/>
      <c r="B68" s="7"/>
      <c r="C68" s="46"/>
      <c r="D68" s="47"/>
      <c r="H68" s="1"/>
      <c r="I68" s="1"/>
      <c r="J68" s="1"/>
      <c r="K68" s="1"/>
    </row>
    <row r="69" spans="1:11" x14ac:dyDescent="0.25">
      <c r="A69" s="1"/>
      <c r="B69" s="7"/>
      <c r="C69" s="46"/>
      <c r="D69" s="47"/>
      <c r="H69" s="1"/>
      <c r="I69" s="1"/>
      <c r="J69" s="1"/>
      <c r="K69" s="1"/>
    </row>
    <row r="70" spans="1:11" x14ac:dyDescent="0.25">
      <c r="A70" s="1"/>
      <c r="B70" s="7"/>
      <c r="C70" s="46"/>
      <c r="D70" s="47"/>
      <c r="H70" s="1"/>
      <c r="I70" s="1"/>
      <c r="J70" s="1"/>
      <c r="K70" s="1"/>
    </row>
    <row r="71" spans="1:11" x14ac:dyDescent="0.25">
      <c r="A71" s="1"/>
      <c r="B71" s="7"/>
      <c r="C71" s="46"/>
      <c r="D71" s="47"/>
      <c r="H71" s="1"/>
      <c r="I71" s="1"/>
      <c r="J71" s="1"/>
      <c r="K71" s="1"/>
    </row>
    <row r="72" spans="1:11" x14ac:dyDescent="0.25">
      <c r="A72" s="1"/>
      <c r="B72" s="7"/>
      <c r="C72" s="46"/>
      <c r="D72" s="47"/>
      <c r="H72" s="1"/>
      <c r="I72" s="1"/>
      <c r="J72" s="1"/>
      <c r="K72" s="1"/>
    </row>
    <row r="73" spans="1:11" x14ac:dyDescent="0.25">
      <c r="A73" s="1"/>
      <c r="B73" s="7"/>
      <c r="C73" s="46"/>
      <c r="D73" s="47"/>
      <c r="H73" s="1"/>
      <c r="I73" s="1"/>
      <c r="J73" s="1"/>
      <c r="K73" s="1"/>
    </row>
    <row r="74" spans="1:11" x14ac:dyDescent="0.25">
      <c r="A74" s="1"/>
      <c r="B74" s="7"/>
      <c r="C74" s="46"/>
      <c r="D74" s="47"/>
      <c r="H74" s="1"/>
      <c r="I74" s="1"/>
      <c r="J74" s="1"/>
      <c r="K74" s="1"/>
    </row>
    <row r="75" spans="1:11" x14ac:dyDescent="0.25">
      <c r="A75" s="1"/>
      <c r="B75" s="7"/>
      <c r="C75" s="46"/>
      <c r="D75" s="47"/>
      <c r="H75" s="1"/>
      <c r="I75" s="1"/>
      <c r="J75" s="1"/>
      <c r="K75" s="1"/>
    </row>
  </sheetData>
  <autoFilter ref="C10:G10" xr:uid="{00000000-0009-0000-0000-000002000000}">
    <filterColumn colId="0" showButton="0"/>
    <filterColumn colId="1" showButton="0"/>
    <filterColumn colId="3" showButton="0"/>
  </autoFilter>
  <mergeCells count="48">
    <mergeCell ref="F23:G23"/>
    <mergeCell ref="C23:E23"/>
    <mergeCell ref="F15:G15"/>
    <mergeCell ref="F16:G16"/>
    <mergeCell ref="C21:E21"/>
    <mergeCell ref="C22:E22"/>
    <mergeCell ref="A1:L1"/>
    <mergeCell ref="A3:L3"/>
    <mergeCell ref="A5:L5"/>
    <mergeCell ref="A6:L6"/>
    <mergeCell ref="A7:L7"/>
    <mergeCell ref="F20:G20"/>
    <mergeCell ref="F21:G21"/>
    <mergeCell ref="F22:G22"/>
    <mergeCell ref="C24:E24"/>
    <mergeCell ref="F17:G17"/>
    <mergeCell ref="F18:G18"/>
    <mergeCell ref="F19:G19"/>
    <mergeCell ref="C10:E10"/>
    <mergeCell ref="C11:E11"/>
    <mergeCell ref="C12:E12"/>
    <mergeCell ref="C13:E13"/>
    <mergeCell ref="C14:E14"/>
    <mergeCell ref="F10:G10"/>
    <mergeCell ref="F11:G11"/>
    <mergeCell ref="F12:G12"/>
    <mergeCell ref="F13:G13"/>
    <mergeCell ref="F14:G14"/>
    <mergeCell ref="F24:G24"/>
    <mergeCell ref="C20:E20"/>
    <mergeCell ref="C15:E15"/>
    <mergeCell ref="C16:E16"/>
    <mergeCell ref="C17:E17"/>
    <mergeCell ref="C18:E18"/>
    <mergeCell ref="C19:E19"/>
    <mergeCell ref="B63:D63"/>
    <mergeCell ref="F25:G25"/>
    <mergeCell ref="F26:G26"/>
    <mergeCell ref="F27:G27"/>
    <mergeCell ref="F28:G28"/>
    <mergeCell ref="C30:E30"/>
    <mergeCell ref="F30:G30"/>
    <mergeCell ref="C26:E26"/>
    <mergeCell ref="C27:E27"/>
    <mergeCell ref="C28:E28"/>
    <mergeCell ref="C29:E29"/>
    <mergeCell ref="F29:G29"/>
    <mergeCell ref="C25:E25"/>
  </mergeCells>
  <conditionalFormatting sqref="E31:E73 B12:E30">
    <cfRule type="duplicateValues" dxfId="5" priority="3"/>
  </conditionalFormatting>
  <conditionalFormatting sqref="B31:B75 D31:D75">
    <cfRule type="duplicateValues" dxfId="4" priority="1"/>
  </conditionalFormatting>
  <pageMargins left="0.7" right="0.7" top="0.75" bottom="0.75" header="0.3" footer="0.3"/>
  <pageSetup paperSize="9" scale="4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71"/>
  <sheetViews>
    <sheetView view="pageBreakPreview" zoomScale="70" zoomScaleNormal="70" zoomScaleSheetLayoutView="70" workbookViewId="0">
      <selection activeCell="B8" sqref="B8:N8"/>
    </sheetView>
  </sheetViews>
  <sheetFormatPr baseColWidth="10" defaultRowHeight="15" x14ac:dyDescent="0.25"/>
  <cols>
    <col min="4" max="6" width="11.42578125" customWidth="1"/>
    <col min="8" max="8" width="20" customWidth="1"/>
    <col min="9" max="9" width="14.5703125" customWidth="1"/>
    <col min="23" max="23" width="19.28515625" customWidth="1"/>
  </cols>
  <sheetData>
    <row r="1" spans="2:14" ht="21.75" customHeight="1" x14ac:dyDescent="0.25"/>
    <row r="2" spans="2:14" ht="24.75" customHeight="1" x14ac:dyDescent="0.25">
      <c r="B2" s="188" t="s">
        <v>15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90"/>
    </row>
    <row r="3" spans="2:14" ht="6.75" customHeight="1" x14ac:dyDescent="0.25"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2:14" ht="24.75" customHeight="1" x14ac:dyDescent="0.25">
      <c r="B4" s="188" t="s">
        <v>0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2:14" ht="5.25" customHeight="1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2:14" ht="24.75" customHeight="1" x14ac:dyDescent="0.25">
      <c r="B6" s="188" t="s">
        <v>46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90"/>
    </row>
    <row r="7" spans="2:14" ht="4.5" customHeight="1" x14ac:dyDescent="0.25"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90"/>
    </row>
    <row r="8" spans="2:14" ht="24.75" customHeight="1" x14ac:dyDescent="0.25">
      <c r="B8" s="188" t="s">
        <v>71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2:14" ht="3" customHeight="1" thickBot="1" x14ac:dyDescent="0.3">
      <c r="B9" s="193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5"/>
    </row>
    <row r="10" spans="2:14" ht="15.75" x14ac:dyDescent="0.25"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</row>
    <row r="11" spans="2:14" ht="15.75" x14ac:dyDescent="0.25">
      <c r="B11" s="3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7"/>
    </row>
    <row r="12" spans="2:14" ht="16.5" thickBot="1" x14ac:dyDescent="0.3">
      <c r="B12" s="3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7"/>
    </row>
    <row r="13" spans="2:14" ht="33" customHeight="1" thickBot="1" x14ac:dyDescent="0.3">
      <c r="B13" s="36"/>
      <c r="C13" s="13"/>
      <c r="D13" s="196" t="s">
        <v>6</v>
      </c>
      <c r="E13" s="197"/>
      <c r="F13" s="197"/>
      <c r="G13" s="197"/>
      <c r="H13" s="197"/>
      <c r="I13" s="191" t="s">
        <v>7</v>
      </c>
      <c r="J13" s="192"/>
      <c r="K13" s="13"/>
      <c r="L13" s="13"/>
      <c r="M13" s="13"/>
      <c r="N13" s="37"/>
    </row>
    <row r="14" spans="2:14" ht="33" customHeight="1" x14ac:dyDescent="0.25">
      <c r="B14" s="36"/>
      <c r="C14" s="13"/>
      <c r="D14" s="198" t="s">
        <v>58</v>
      </c>
      <c r="E14" s="199"/>
      <c r="F14" s="199"/>
      <c r="G14" s="199"/>
      <c r="H14" s="199"/>
      <c r="I14" s="157">
        <f>COUNTIFS(ROLES!G6:G15,"X",ROLES!K6:K15,"DIRECCIONAMIENTO ESTRATÉGICO")</f>
        <v>0</v>
      </c>
      <c r="J14" s="158"/>
      <c r="K14" s="13"/>
      <c r="L14" s="13"/>
      <c r="M14" s="13"/>
      <c r="N14" s="37"/>
    </row>
    <row r="15" spans="2:14" ht="33" customHeight="1" x14ac:dyDescent="0.25">
      <c r="B15" s="36"/>
      <c r="C15" s="13"/>
      <c r="D15" s="200" t="s">
        <v>60</v>
      </c>
      <c r="E15" s="201"/>
      <c r="F15" s="201"/>
      <c r="G15" s="201"/>
      <c r="H15" s="201"/>
      <c r="I15" s="159">
        <f>COUNTIFS(ROLES!G6:G15,"X",ROLES!K6:K15,"GESTIÓN DE TECNOLOGÍAS DE LA INFORMACIÓN Y LAS COMUNICACIONES")</f>
        <v>0</v>
      </c>
      <c r="J15" s="160"/>
      <c r="K15" s="13"/>
      <c r="L15" s="13"/>
      <c r="M15" s="13"/>
      <c r="N15" s="37"/>
    </row>
    <row r="16" spans="2:14" ht="33" customHeight="1" x14ac:dyDescent="0.25">
      <c r="B16" s="36"/>
      <c r="C16" s="13"/>
      <c r="D16" s="200" t="s">
        <v>64</v>
      </c>
      <c r="E16" s="201"/>
      <c r="F16" s="201"/>
      <c r="G16" s="201"/>
      <c r="H16" s="201"/>
      <c r="I16" s="159">
        <f>COUNTIFS(ROLES!G6:G15,"X",ROLES!K6:K15,"GESTIÓN ESTRATÉGICA DEL TALENTO HUMANO")</f>
        <v>0</v>
      </c>
      <c r="J16" s="160"/>
      <c r="K16" s="13"/>
      <c r="L16" s="13"/>
      <c r="M16" s="13"/>
      <c r="N16" s="37"/>
    </row>
    <row r="17" spans="2:14" ht="33" customHeight="1" x14ac:dyDescent="0.25">
      <c r="B17" s="36"/>
      <c r="C17" s="13"/>
      <c r="D17" s="200" t="s">
        <v>20</v>
      </c>
      <c r="E17" s="201"/>
      <c r="F17" s="201"/>
      <c r="G17" s="201"/>
      <c r="H17" s="201"/>
      <c r="I17" s="159">
        <f>COUNTIFS(ROLES!G6:G15,"X",ROLES!K6:K15,"GESTIÓN DE COMUNICACIONES INTERNAS Y EXTERNAS")</f>
        <v>0</v>
      </c>
      <c r="J17" s="160"/>
      <c r="K17" s="13"/>
      <c r="L17" s="13"/>
      <c r="M17" s="13"/>
      <c r="N17" s="37"/>
    </row>
    <row r="18" spans="2:14" ht="33" customHeight="1" x14ac:dyDescent="0.25">
      <c r="B18" s="36"/>
      <c r="C18" s="13"/>
      <c r="D18" s="200" t="s">
        <v>61</v>
      </c>
      <c r="E18" s="201"/>
      <c r="F18" s="201"/>
      <c r="G18" s="201"/>
      <c r="H18" s="201"/>
      <c r="I18" s="159">
        <f>COUNTIFS(ROLES!G6:G15,"X",ROLES!K6:K15,"RELACIONES ESTRATÉGICAS")</f>
        <v>0</v>
      </c>
      <c r="J18" s="160"/>
      <c r="K18" s="13"/>
      <c r="L18" s="13"/>
      <c r="M18" s="13"/>
      <c r="N18" s="37"/>
    </row>
    <row r="19" spans="2:14" ht="33" customHeight="1" x14ac:dyDescent="0.25">
      <c r="B19" s="36"/>
      <c r="C19" s="13"/>
      <c r="D19" s="200" t="s">
        <v>62</v>
      </c>
      <c r="E19" s="201"/>
      <c r="F19" s="201"/>
      <c r="G19" s="201"/>
      <c r="H19" s="201"/>
      <c r="I19" s="159">
        <f>COUNTIFS(ROLES!G6:G15,"X",ROLES!K6:K15,"GESTIÓN A LA POLÍTICA DE ESPACIO URBANO Y TERRITORIAL")</f>
        <v>0</v>
      </c>
      <c r="J19" s="160"/>
      <c r="K19" s="13"/>
      <c r="L19" s="13"/>
      <c r="M19" s="13"/>
      <c r="N19" s="37"/>
    </row>
    <row r="20" spans="2:14" ht="33" customHeight="1" x14ac:dyDescent="0.25">
      <c r="B20" s="36"/>
      <c r="C20" s="13"/>
      <c r="D20" s="200" t="s">
        <v>68</v>
      </c>
      <c r="E20" s="201"/>
      <c r="F20" s="201"/>
      <c r="G20" s="201"/>
      <c r="H20" s="201"/>
      <c r="I20" s="159">
        <f>COUNTIFS(ROLES!G6:G15,"X",ROLES!K6:K15,"GESTIÓN A LA POLÍTICA DE AGUA Y SANEAMIENTO BÁSICO")</f>
        <v>0</v>
      </c>
      <c r="J20" s="160"/>
      <c r="K20" s="13"/>
      <c r="L20" s="13"/>
      <c r="M20" s="13"/>
      <c r="N20" s="37"/>
    </row>
    <row r="21" spans="2:14" ht="33" customHeight="1" x14ac:dyDescent="0.25">
      <c r="B21" s="36"/>
      <c r="C21" s="13"/>
      <c r="D21" s="200" t="s">
        <v>63</v>
      </c>
      <c r="E21" s="201"/>
      <c r="F21" s="201"/>
      <c r="G21" s="201"/>
      <c r="H21" s="201"/>
      <c r="I21" s="159">
        <f>COUNTIFS(ROLES!G6:G15,"X",ROLES!K6:K15,"GESTIÓN A LA POLÍTICA DE VIVIENDA")</f>
        <v>0</v>
      </c>
      <c r="J21" s="160"/>
      <c r="K21" s="13"/>
      <c r="L21" s="13"/>
      <c r="M21" s="13"/>
      <c r="N21" s="37"/>
    </row>
    <row r="22" spans="2:14" ht="33" customHeight="1" x14ac:dyDescent="0.25">
      <c r="B22" s="36"/>
      <c r="C22" s="13"/>
      <c r="D22" s="200" t="s">
        <v>18</v>
      </c>
      <c r="E22" s="201"/>
      <c r="F22" s="201"/>
      <c r="G22" s="201"/>
      <c r="H22" s="201"/>
      <c r="I22" s="159">
        <f>COUNTIFS(ROLES!G6:G15,"X",ROLES!K6:K15,"GESTIÓN DE RECURSOS FÍSICOS")</f>
        <v>0</v>
      </c>
      <c r="J22" s="160"/>
      <c r="K22" s="13"/>
      <c r="L22" s="13"/>
      <c r="M22" s="13"/>
      <c r="N22" s="37"/>
    </row>
    <row r="23" spans="2:14" ht="33" customHeight="1" x14ac:dyDescent="0.25">
      <c r="B23" s="36"/>
      <c r="C23" s="13"/>
      <c r="D23" s="200" t="s">
        <v>22</v>
      </c>
      <c r="E23" s="201"/>
      <c r="F23" s="201"/>
      <c r="G23" s="201"/>
      <c r="H23" s="201"/>
      <c r="I23" s="159">
        <f>COUNTIFS(ROLES!G6:G15,"X",ROLES!K6:K15,"GESTION DE CONTRATACIÓN")</f>
        <v>0</v>
      </c>
      <c r="J23" s="160"/>
      <c r="K23" s="13"/>
      <c r="L23" s="13"/>
      <c r="M23" s="13"/>
      <c r="N23" s="37"/>
    </row>
    <row r="24" spans="2:14" ht="33" customHeight="1" x14ac:dyDescent="0.25">
      <c r="B24" s="36"/>
      <c r="C24" s="13"/>
      <c r="D24" s="200" t="s">
        <v>16</v>
      </c>
      <c r="E24" s="201"/>
      <c r="F24" s="201"/>
      <c r="G24" s="201"/>
      <c r="H24" s="201"/>
      <c r="I24" s="159">
        <f>COUNTIFS(ROLES!G6:G15,"X",ROLES!K6:K15,"CONCEPTOS JURÍDICOS")</f>
        <v>0</v>
      </c>
      <c r="J24" s="160"/>
      <c r="K24" s="13"/>
      <c r="L24" s="13"/>
      <c r="M24" s="13"/>
      <c r="N24" s="37"/>
    </row>
    <row r="25" spans="2:14" ht="33" customHeight="1" x14ac:dyDescent="0.25">
      <c r="B25" s="36"/>
      <c r="C25" s="13"/>
      <c r="D25" s="200" t="s">
        <v>21</v>
      </c>
      <c r="E25" s="201"/>
      <c r="F25" s="201"/>
      <c r="G25" s="201"/>
      <c r="H25" s="201"/>
      <c r="I25" s="159">
        <f>COUNTIFS(ROLES!G6:G15,"X",ROLES!K6:K15,"PROCESOS JUDICIALES Y ACCIONES CONSTITUCIONALES")</f>
        <v>0</v>
      </c>
      <c r="J25" s="160"/>
      <c r="K25" s="13"/>
      <c r="L25" s="13"/>
      <c r="M25" s="13"/>
      <c r="N25" s="37"/>
    </row>
    <row r="26" spans="2:14" ht="33" customHeight="1" x14ac:dyDescent="0.25">
      <c r="B26" s="36"/>
      <c r="C26" s="13"/>
      <c r="D26" s="200" t="s">
        <v>17</v>
      </c>
      <c r="E26" s="201"/>
      <c r="F26" s="201"/>
      <c r="G26" s="201"/>
      <c r="H26" s="201"/>
      <c r="I26" s="159">
        <f>COUNTIFS(ROLES!G6:G15,"X",ROLES!K6:K15,"PROCESOS DISCIPLINARIOS")</f>
        <v>0</v>
      </c>
      <c r="J26" s="160"/>
      <c r="K26" s="13"/>
      <c r="L26" s="13"/>
      <c r="M26" s="13"/>
      <c r="N26" s="37"/>
    </row>
    <row r="27" spans="2:14" ht="33" customHeight="1" x14ac:dyDescent="0.25">
      <c r="B27" s="36"/>
      <c r="C27" s="13"/>
      <c r="D27" s="200" t="s">
        <v>66</v>
      </c>
      <c r="E27" s="201"/>
      <c r="F27" s="201"/>
      <c r="G27" s="201"/>
      <c r="H27" s="201"/>
      <c r="I27" s="159">
        <f>COUNTIFS(ROLES!G6:G15,"X",ROLES!K6:K15,"SERVICIO AL CIUDADANO")</f>
        <v>0</v>
      </c>
      <c r="J27" s="160"/>
      <c r="K27" s="13"/>
      <c r="L27" s="13"/>
      <c r="M27" s="13"/>
      <c r="N27" s="37"/>
    </row>
    <row r="28" spans="2:14" ht="33" customHeight="1" x14ac:dyDescent="0.25">
      <c r="B28" s="36"/>
      <c r="C28" s="13"/>
      <c r="D28" s="200" t="s">
        <v>19</v>
      </c>
      <c r="E28" s="201"/>
      <c r="F28" s="201"/>
      <c r="G28" s="201"/>
      <c r="H28" s="201"/>
      <c r="I28" s="159">
        <f>COUNTIFS(ROLES!G6:G15,"X",ROLES!K6:K15,"GESTIÓN DOCUMENTAL")</f>
        <v>0</v>
      </c>
      <c r="J28" s="160"/>
      <c r="K28" s="13"/>
      <c r="L28" s="13"/>
      <c r="M28" s="13"/>
      <c r="N28" s="37"/>
    </row>
    <row r="29" spans="2:14" ht="33" customHeight="1" x14ac:dyDescent="0.25">
      <c r="B29" s="36"/>
      <c r="C29" s="13"/>
      <c r="D29" s="200" t="s">
        <v>23</v>
      </c>
      <c r="E29" s="201"/>
      <c r="F29" s="201"/>
      <c r="G29" s="201"/>
      <c r="H29" s="201"/>
      <c r="I29" s="159">
        <f>COUNTIFS(ROLES!G6:G15,"X",ROLES!K6:K15,"SANEAMIENTO DE ACTIVOS DE LOS EXTINTOS ICT INURBE")</f>
        <v>0</v>
      </c>
      <c r="J29" s="160"/>
      <c r="K29" s="13"/>
      <c r="L29" s="13"/>
      <c r="M29" s="13"/>
      <c r="N29" s="37"/>
    </row>
    <row r="30" spans="2:14" ht="33" customHeight="1" x14ac:dyDescent="0.25">
      <c r="B30" s="36"/>
      <c r="C30" s="13"/>
      <c r="D30" s="200" t="s">
        <v>65</v>
      </c>
      <c r="E30" s="201"/>
      <c r="F30" s="201"/>
      <c r="G30" s="201"/>
      <c r="H30" s="201"/>
      <c r="I30" s="159">
        <f>COUNTIFS(ROLES!G6:G15,"X",ROLES!K6:K15,"GESTIÓN FINANCIERA")</f>
        <v>0</v>
      </c>
      <c r="J30" s="160"/>
      <c r="K30" s="13"/>
      <c r="L30" s="13"/>
      <c r="M30" s="13"/>
      <c r="N30" s="37"/>
    </row>
    <row r="31" spans="2:14" ht="33" customHeight="1" x14ac:dyDescent="0.25">
      <c r="B31" s="36"/>
      <c r="C31" s="13"/>
      <c r="D31" s="200" t="s">
        <v>59</v>
      </c>
      <c r="E31" s="201"/>
      <c r="F31" s="201"/>
      <c r="G31" s="201"/>
      <c r="H31" s="201"/>
      <c r="I31" s="159">
        <f>COUNTIFS(ROLES!G6:G15,"X",ROLES!K6:K15,"SEGUIMIENTO Y MEJORA CONTINUA")</f>
        <v>0</v>
      </c>
      <c r="J31" s="160"/>
      <c r="K31" s="13"/>
      <c r="L31" s="13"/>
      <c r="M31" s="13"/>
      <c r="N31" s="37"/>
    </row>
    <row r="32" spans="2:14" ht="33" customHeight="1" thickBot="1" x14ac:dyDescent="0.3">
      <c r="B32" s="36"/>
      <c r="C32" s="13"/>
      <c r="D32" s="184" t="s">
        <v>67</v>
      </c>
      <c r="E32" s="185"/>
      <c r="F32" s="185"/>
      <c r="G32" s="185"/>
      <c r="H32" s="185"/>
      <c r="I32" s="162">
        <f>COUNTIFS(ROLES!G6:G15,"X",ROLES!K6:K15,"EVALUACIÓN INDEPENDIENTE Y ASESORÍA")</f>
        <v>0</v>
      </c>
      <c r="J32" s="163"/>
      <c r="K32" s="13"/>
      <c r="L32" s="13"/>
      <c r="M32" s="13"/>
      <c r="N32" s="37"/>
    </row>
    <row r="33" spans="2:14" ht="33" customHeight="1" thickBot="1" x14ac:dyDescent="0.3">
      <c r="B33" s="36"/>
      <c r="C33" s="13"/>
      <c r="D33" s="186" t="s">
        <v>8</v>
      </c>
      <c r="E33" s="187"/>
      <c r="F33" s="187"/>
      <c r="G33" s="187"/>
      <c r="H33" s="187"/>
      <c r="I33" s="182">
        <f>SUM(I14:J32)</f>
        <v>0</v>
      </c>
      <c r="J33" s="183"/>
      <c r="K33" s="13"/>
      <c r="L33" s="13"/>
      <c r="M33" s="13"/>
      <c r="N33" s="37"/>
    </row>
    <row r="34" spans="2:14" ht="15.75" x14ac:dyDescent="0.25">
      <c r="B34" s="36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37"/>
    </row>
    <row r="35" spans="2:14" ht="15.75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2:14" ht="15.75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4" ht="15.75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2:14" ht="15.75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2:14" ht="15.75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2:14" ht="15.75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2:14" ht="15.75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2:14" ht="15.75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2:14" ht="15.75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2:14" ht="15.75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4" ht="15.75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2:14" ht="15.75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4" ht="15.75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2:14" ht="15.75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2:14" ht="15.75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2:14" ht="15.75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2:14" ht="15.75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2:14" ht="15.75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2:14" ht="15.75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2:14" ht="15.75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2:14" ht="15.75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2:14" ht="15.75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2:14" ht="15.75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2:14" ht="15.75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4" ht="15.75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2:14" ht="15.75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2:14" ht="15.75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2:14" ht="15.75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2:14" ht="29.25" customHeight="1" x14ac:dyDescent="0.25">
      <c r="B63" s="135" t="s">
        <v>57</v>
      </c>
      <c r="C63" s="135"/>
      <c r="D63" s="135"/>
      <c r="E63" s="135"/>
      <c r="F63" s="135"/>
      <c r="G63" s="135"/>
      <c r="H63" s="12"/>
      <c r="I63" s="12"/>
      <c r="J63" s="12"/>
      <c r="K63" s="12"/>
      <c r="L63" s="12"/>
      <c r="M63" s="12"/>
      <c r="N63" s="12"/>
    </row>
    <row r="64" spans="2:14" ht="15.75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2:14" ht="15.75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2:14" ht="15.75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2:14" ht="15.75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2:14" ht="15.75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2:14" ht="15.75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2:14" ht="15.75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2:14" ht="15.75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</sheetData>
  <autoFilter ref="F13:J13" xr:uid="{00000000-0009-0000-0000-000003000000}">
    <filterColumn colId="0" showButton="0"/>
    <filterColumn colId="1" showButton="0"/>
    <filterColumn colId="3" showButton="0"/>
  </autoFilter>
  <mergeCells count="50">
    <mergeCell ref="D28:H28"/>
    <mergeCell ref="D29:H29"/>
    <mergeCell ref="D30:H30"/>
    <mergeCell ref="D31:H31"/>
    <mergeCell ref="D23:H23"/>
    <mergeCell ref="D24:H24"/>
    <mergeCell ref="D25:H25"/>
    <mergeCell ref="D26:H26"/>
    <mergeCell ref="D27:H27"/>
    <mergeCell ref="D14:H14"/>
    <mergeCell ref="D15:H15"/>
    <mergeCell ref="D16:H16"/>
    <mergeCell ref="I27:J27"/>
    <mergeCell ref="I21:J21"/>
    <mergeCell ref="I16:J16"/>
    <mergeCell ref="I17:J17"/>
    <mergeCell ref="I18:J18"/>
    <mergeCell ref="I19:J19"/>
    <mergeCell ref="I20:J20"/>
    <mergeCell ref="D17:H17"/>
    <mergeCell ref="D18:H18"/>
    <mergeCell ref="D19:H19"/>
    <mergeCell ref="D20:H20"/>
    <mergeCell ref="D21:H21"/>
    <mergeCell ref="D22:H22"/>
    <mergeCell ref="B3:N3"/>
    <mergeCell ref="B2:N2"/>
    <mergeCell ref="B4:N4"/>
    <mergeCell ref="B7:N7"/>
    <mergeCell ref="I13:J13"/>
    <mergeCell ref="B6:N6"/>
    <mergeCell ref="B8:N8"/>
    <mergeCell ref="B9:N9"/>
    <mergeCell ref="D13:H13"/>
    <mergeCell ref="I14:J14"/>
    <mergeCell ref="I15:J15"/>
    <mergeCell ref="I28:J28"/>
    <mergeCell ref="I29:J29"/>
    <mergeCell ref="I30:J30"/>
    <mergeCell ref="I22:J22"/>
    <mergeCell ref="I23:J23"/>
    <mergeCell ref="I24:J24"/>
    <mergeCell ref="I25:J25"/>
    <mergeCell ref="I26:J26"/>
    <mergeCell ref="I33:J33"/>
    <mergeCell ref="I31:J31"/>
    <mergeCell ref="I32:J32"/>
    <mergeCell ref="B63:G63"/>
    <mergeCell ref="D32:H32"/>
    <mergeCell ref="D33:H33"/>
  </mergeCells>
  <conditionalFormatting sqref="B63">
    <cfRule type="duplicateValues" dxfId="3" priority="2"/>
  </conditionalFormatting>
  <pageMargins left="0.7" right="0.7" top="0.75" bottom="0.75" header="0.3" footer="0.3"/>
  <pageSetup scale="3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67"/>
  <sheetViews>
    <sheetView view="pageBreakPreview" zoomScale="70" zoomScaleNormal="70" zoomScaleSheetLayoutView="70" workbookViewId="0">
      <selection activeCell="B9" sqref="B9:M9"/>
    </sheetView>
  </sheetViews>
  <sheetFormatPr baseColWidth="10" defaultRowHeight="15" x14ac:dyDescent="0.25"/>
  <cols>
    <col min="2" max="13" width="13" customWidth="1"/>
  </cols>
  <sheetData>
    <row r="1" spans="2:13" ht="15.75" thickBot="1" x14ac:dyDescent="0.3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3" ht="15" customHeight="1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13" ht="21.75" customHeight="1" x14ac:dyDescent="0.25">
      <c r="B3" s="147" t="s">
        <v>15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2:13" ht="6.75" customHeight="1" x14ac:dyDescent="0.25">
      <c r="B4" s="147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2:13" ht="24.75" customHeight="1" x14ac:dyDescent="0.25">
      <c r="B5" s="147" t="s">
        <v>0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2:13" ht="4.5" customHeight="1" x14ac:dyDescent="0.25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3" ht="24.75" customHeight="1" x14ac:dyDescent="0.25">
      <c r="B7" s="147" t="s">
        <v>35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2:13" ht="3" customHeight="1" x14ac:dyDescent="0.25">
      <c r="B8" s="14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</row>
    <row r="9" spans="2:13" ht="24.75" customHeight="1" x14ac:dyDescent="0.25">
      <c r="B9" s="147" t="s">
        <v>71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</row>
    <row r="10" spans="2:13" ht="11.25" customHeight="1" thickBot="1" x14ac:dyDescent="0.35">
      <c r="B10" s="210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2:13" ht="15.75" thickBot="1" x14ac:dyDescent="0.3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2:13" ht="32.25" customHeight="1" thickBot="1" x14ac:dyDescent="0.3">
      <c r="B12" s="16"/>
      <c r="C12" s="10"/>
      <c r="D12" s="216" t="s">
        <v>6</v>
      </c>
      <c r="E12" s="217"/>
      <c r="F12" s="217"/>
      <c r="G12" s="217"/>
      <c r="H12" s="217"/>
      <c r="I12" s="212" t="s">
        <v>7</v>
      </c>
      <c r="J12" s="213"/>
      <c r="K12" s="10"/>
      <c r="L12" s="10"/>
      <c r="M12" s="10"/>
    </row>
    <row r="13" spans="2:13" ht="38.25" customHeight="1" x14ac:dyDescent="0.25">
      <c r="B13" s="16"/>
      <c r="C13" s="10"/>
      <c r="D13" s="198" t="s">
        <v>58</v>
      </c>
      <c r="E13" s="199"/>
      <c r="F13" s="199"/>
      <c r="G13" s="199"/>
      <c r="H13" s="199"/>
      <c r="I13" s="214">
        <f>COUNTIFS(ROLES!H6:H15,"X",ROLES!K6:K15,"DIRECCIONAMIENTO ESTRATÉGICO")</f>
        <v>0</v>
      </c>
      <c r="J13" s="215"/>
      <c r="K13" s="10"/>
      <c r="L13" s="10"/>
      <c r="M13" s="10"/>
    </row>
    <row r="14" spans="2:13" ht="38.25" customHeight="1" x14ac:dyDescent="0.25">
      <c r="B14" s="16"/>
      <c r="C14" s="10"/>
      <c r="D14" s="200" t="s">
        <v>60</v>
      </c>
      <c r="E14" s="201"/>
      <c r="F14" s="201"/>
      <c r="G14" s="201"/>
      <c r="H14" s="201"/>
      <c r="I14" s="204">
        <f>COUNTIFS(ROLES!H6:H15,"X",ROLES!K6:K15,"GESTIÓN DE TECNOLOGÍAS DE LA INFORMACIÓN Y LAS COMUNICACIONES")</f>
        <v>0</v>
      </c>
      <c r="J14" s="205"/>
      <c r="K14" s="10"/>
      <c r="L14" s="10"/>
      <c r="M14" s="10"/>
    </row>
    <row r="15" spans="2:13" ht="38.25" customHeight="1" x14ac:dyDescent="0.25">
      <c r="B15" s="16"/>
      <c r="C15" s="10"/>
      <c r="D15" s="200" t="s">
        <v>64</v>
      </c>
      <c r="E15" s="201"/>
      <c r="F15" s="201"/>
      <c r="G15" s="201"/>
      <c r="H15" s="201"/>
      <c r="I15" s="204">
        <f>COUNTIFS(ROLES!H6:H15,"X",ROLES!K6:K15,"GESTIÓN ESTRATÉGICA DEL TALENTO HUMANO")</f>
        <v>0</v>
      </c>
      <c r="J15" s="205"/>
      <c r="K15" s="10"/>
      <c r="L15" s="10"/>
      <c r="M15" s="10"/>
    </row>
    <row r="16" spans="2:13" ht="38.25" customHeight="1" x14ac:dyDescent="0.25">
      <c r="B16" s="16"/>
      <c r="C16" s="10"/>
      <c r="D16" s="200" t="s">
        <v>20</v>
      </c>
      <c r="E16" s="201"/>
      <c r="F16" s="201"/>
      <c r="G16" s="201"/>
      <c r="H16" s="201"/>
      <c r="I16" s="204">
        <f>COUNTIFS(ROLES!H6:H15,"X",ROLES!K6:K15,"GESTIÓN DE COMUNICACIONES INTERNAS Y EXTERNAS")</f>
        <v>0</v>
      </c>
      <c r="J16" s="205"/>
      <c r="K16" s="10"/>
      <c r="L16" s="10"/>
      <c r="M16" s="10"/>
    </row>
    <row r="17" spans="2:13" ht="38.25" customHeight="1" x14ac:dyDescent="0.25">
      <c r="B17" s="16"/>
      <c r="C17" s="10"/>
      <c r="D17" s="200" t="s">
        <v>61</v>
      </c>
      <c r="E17" s="201"/>
      <c r="F17" s="201"/>
      <c r="G17" s="201"/>
      <c r="H17" s="201"/>
      <c r="I17" s="204">
        <f>COUNTIFS(ROLES!H6:H15,"X",ROLES!K6:K15,"RELACIONES ESTRATÉGICAS")</f>
        <v>0</v>
      </c>
      <c r="J17" s="205"/>
      <c r="K17" s="10"/>
      <c r="L17" s="10"/>
      <c r="M17" s="10"/>
    </row>
    <row r="18" spans="2:13" ht="38.25" customHeight="1" x14ac:dyDescent="0.25">
      <c r="B18" s="16"/>
      <c r="C18" s="10"/>
      <c r="D18" s="200" t="s">
        <v>62</v>
      </c>
      <c r="E18" s="201"/>
      <c r="F18" s="201"/>
      <c r="G18" s="201"/>
      <c r="H18" s="201"/>
      <c r="I18" s="204">
        <f>COUNTIFS(ROLES!H6:H15,"X",ROLES!K6:K15,"GESTIÓN A LA POLÍTICA DE ESPACIO URBANO Y TERRITORIAL")</f>
        <v>0</v>
      </c>
      <c r="J18" s="205"/>
      <c r="K18" s="10"/>
      <c r="L18" s="10"/>
      <c r="M18" s="10"/>
    </row>
    <row r="19" spans="2:13" ht="38.25" customHeight="1" x14ac:dyDescent="0.25">
      <c r="B19" s="16"/>
      <c r="C19" s="10"/>
      <c r="D19" s="200" t="s">
        <v>68</v>
      </c>
      <c r="E19" s="201"/>
      <c r="F19" s="201"/>
      <c r="G19" s="201"/>
      <c r="H19" s="201"/>
      <c r="I19" s="204">
        <f>COUNTIFS(ROLES!H6:H15,"X",ROLES!K6:K15,"GESTIÓN A LA POLÍTICA DE AGUA Y SANEAMIENTO BÁSICO")</f>
        <v>0</v>
      </c>
      <c r="J19" s="205"/>
      <c r="K19" s="10"/>
      <c r="L19" s="10"/>
      <c r="M19" s="10"/>
    </row>
    <row r="20" spans="2:13" ht="38.25" customHeight="1" x14ac:dyDescent="0.25">
      <c r="B20" s="16"/>
      <c r="C20" s="10"/>
      <c r="D20" s="200" t="s">
        <v>63</v>
      </c>
      <c r="E20" s="201"/>
      <c r="F20" s="201"/>
      <c r="G20" s="201"/>
      <c r="H20" s="201"/>
      <c r="I20" s="204">
        <f>COUNTIFS(ROLES!H6:H15,"X",ROLES!K6:K15,"GESTIÓN A LA POLÍTICA DE VIVIENDA")</f>
        <v>0</v>
      </c>
      <c r="J20" s="205"/>
      <c r="K20" s="10"/>
      <c r="L20" s="10"/>
      <c r="M20" s="10"/>
    </row>
    <row r="21" spans="2:13" ht="38.25" customHeight="1" x14ac:dyDescent="0.25">
      <c r="B21" s="16"/>
      <c r="C21" s="10"/>
      <c r="D21" s="200" t="s">
        <v>18</v>
      </c>
      <c r="E21" s="201"/>
      <c r="F21" s="201"/>
      <c r="G21" s="201"/>
      <c r="H21" s="201"/>
      <c r="I21" s="204">
        <f>COUNTIFS(ROLES!H6:H15,"X",ROLES!K6:K15,"GESTIÓN DE RECURSOS FÍSICOS")</f>
        <v>0</v>
      </c>
      <c r="J21" s="205"/>
      <c r="K21" s="10"/>
      <c r="L21" s="10"/>
      <c r="M21" s="10"/>
    </row>
    <row r="22" spans="2:13" ht="38.25" customHeight="1" x14ac:dyDescent="0.25">
      <c r="B22" s="16"/>
      <c r="C22" s="10"/>
      <c r="D22" s="200" t="s">
        <v>22</v>
      </c>
      <c r="E22" s="201"/>
      <c r="F22" s="201"/>
      <c r="G22" s="201"/>
      <c r="H22" s="201"/>
      <c r="I22" s="204">
        <f>COUNTIFS(ROLES!H6:H15,"X",ROLES!K6:K15,"GESTION DE CONTRATACIÓN")</f>
        <v>0</v>
      </c>
      <c r="J22" s="205"/>
      <c r="K22" s="10"/>
      <c r="L22" s="10"/>
      <c r="M22" s="10"/>
    </row>
    <row r="23" spans="2:13" ht="38.25" customHeight="1" x14ac:dyDescent="0.25">
      <c r="B23" s="16"/>
      <c r="C23" s="10"/>
      <c r="D23" s="200" t="s">
        <v>16</v>
      </c>
      <c r="E23" s="201"/>
      <c r="F23" s="201"/>
      <c r="G23" s="201"/>
      <c r="H23" s="201"/>
      <c r="I23" s="204">
        <f>COUNTIFS(ROLES!H6:H15,"X",ROLES!K6:K15,"CONCEPTOS JURÍDICOS")</f>
        <v>0</v>
      </c>
      <c r="J23" s="205"/>
      <c r="K23" s="10"/>
      <c r="L23" s="10"/>
      <c r="M23" s="10"/>
    </row>
    <row r="24" spans="2:13" ht="38.25" customHeight="1" x14ac:dyDescent="0.25">
      <c r="B24" s="16"/>
      <c r="C24" s="10"/>
      <c r="D24" s="200" t="s">
        <v>21</v>
      </c>
      <c r="E24" s="201"/>
      <c r="F24" s="201"/>
      <c r="G24" s="201"/>
      <c r="H24" s="201"/>
      <c r="I24" s="204">
        <f>COUNTIFS(ROLES!H6:H15,"X",ROLES!K6:K15,"PROCESOS JUDICIALES Y ACCIONES CONSTITUCIONALES")</f>
        <v>0</v>
      </c>
      <c r="J24" s="205"/>
      <c r="K24" s="10"/>
      <c r="L24" s="10"/>
      <c r="M24" s="10"/>
    </row>
    <row r="25" spans="2:13" ht="38.25" customHeight="1" x14ac:dyDescent="0.25">
      <c r="B25" s="16"/>
      <c r="C25" s="10"/>
      <c r="D25" s="200" t="s">
        <v>17</v>
      </c>
      <c r="E25" s="201"/>
      <c r="F25" s="201"/>
      <c r="G25" s="201"/>
      <c r="H25" s="201"/>
      <c r="I25" s="204">
        <f>COUNTIFS(ROLES!H6:H15,"X",ROLES!K6:K15,"PROCESOS DISCIPLINARIOS")</f>
        <v>0</v>
      </c>
      <c r="J25" s="205"/>
      <c r="K25" s="10"/>
      <c r="L25" s="10"/>
      <c r="M25" s="10"/>
    </row>
    <row r="26" spans="2:13" ht="38.25" customHeight="1" x14ac:dyDescent="0.25">
      <c r="B26" s="16"/>
      <c r="C26" s="10"/>
      <c r="D26" s="200" t="s">
        <v>66</v>
      </c>
      <c r="E26" s="201"/>
      <c r="F26" s="201"/>
      <c r="G26" s="201"/>
      <c r="H26" s="201"/>
      <c r="I26" s="204">
        <f>COUNTIFS(ROLES!H6:H15,"X",ROLES!K6:K15,"SERVICIO AL CIUDADANO")</f>
        <v>0</v>
      </c>
      <c r="J26" s="205"/>
      <c r="K26" s="10"/>
      <c r="L26" s="10"/>
      <c r="M26" s="10"/>
    </row>
    <row r="27" spans="2:13" ht="38.25" customHeight="1" x14ac:dyDescent="0.25">
      <c r="B27" s="16"/>
      <c r="C27" s="10"/>
      <c r="D27" s="200" t="s">
        <v>19</v>
      </c>
      <c r="E27" s="201"/>
      <c r="F27" s="201"/>
      <c r="G27" s="201"/>
      <c r="H27" s="201"/>
      <c r="I27" s="204">
        <f>COUNTIFS(ROLES!H6:H15,"X",ROLES!K6:K15,"GESTIÓN DOCUMENTAL")</f>
        <v>0</v>
      </c>
      <c r="J27" s="205"/>
      <c r="K27" s="10"/>
      <c r="L27" s="10"/>
      <c r="M27" s="10"/>
    </row>
    <row r="28" spans="2:13" ht="38.25" customHeight="1" x14ac:dyDescent="0.25">
      <c r="B28" s="16"/>
      <c r="C28" s="10"/>
      <c r="D28" s="200" t="s">
        <v>23</v>
      </c>
      <c r="E28" s="201"/>
      <c r="F28" s="201"/>
      <c r="G28" s="201"/>
      <c r="H28" s="201"/>
      <c r="I28" s="204">
        <f>COUNTIFS(ROLES!H6:H15,"X",ROLES!K6:K15,"SANEAMIENTO DE ACTIVOS DE LOS EXTINTOS ICT INURBE")</f>
        <v>0</v>
      </c>
      <c r="J28" s="205"/>
      <c r="K28" s="10"/>
      <c r="L28" s="10"/>
      <c r="M28" s="10"/>
    </row>
    <row r="29" spans="2:13" ht="38.25" customHeight="1" x14ac:dyDescent="0.25">
      <c r="B29" s="16"/>
      <c r="C29" s="10"/>
      <c r="D29" s="200" t="s">
        <v>65</v>
      </c>
      <c r="E29" s="201"/>
      <c r="F29" s="201"/>
      <c r="G29" s="201"/>
      <c r="H29" s="201"/>
      <c r="I29" s="204">
        <f>COUNTIFS(ROLES!H6:H15,"X",ROLES!K6:K15,"GESTIÓN FINANCIERA")</f>
        <v>0</v>
      </c>
      <c r="J29" s="205"/>
      <c r="K29" s="10"/>
      <c r="L29" s="10"/>
      <c r="M29" s="10"/>
    </row>
    <row r="30" spans="2:13" ht="38.25" customHeight="1" x14ac:dyDescent="0.25">
      <c r="B30" s="16"/>
      <c r="C30" s="10"/>
      <c r="D30" s="200" t="s">
        <v>59</v>
      </c>
      <c r="E30" s="201"/>
      <c r="F30" s="201"/>
      <c r="G30" s="201"/>
      <c r="H30" s="201"/>
      <c r="I30" s="204">
        <f>COUNTIFS(ROLES!H6:H15,"X",ROLES!K6:K15,"SEGUIMIENTO Y MEJORA CONTINUA")</f>
        <v>0</v>
      </c>
      <c r="J30" s="205"/>
      <c r="K30" s="10"/>
      <c r="L30" s="10"/>
      <c r="M30" s="10"/>
    </row>
    <row r="31" spans="2:13" ht="38.25" customHeight="1" thickBot="1" x14ac:dyDescent="0.3">
      <c r="B31" s="16"/>
      <c r="C31" s="10"/>
      <c r="D31" s="184" t="s">
        <v>67</v>
      </c>
      <c r="E31" s="185"/>
      <c r="F31" s="185"/>
      <c r="G31" s="185"/>
      <c r="H31" s="185"/>
      <c r="I31" s="208">
        <f>COUNTIFS(ROLES!H6:H15,"X",ROLES!K6:K15,"EVALUACIÓN INDEPENDIENTE Y ASESORÍA")</f>
        <v>0</v>
      </c>
      <c r="J31" s="209"/>
      <c r="K31" s="10"/>
      <c r="L31" s="10"/>
      <c r="M31" s="10"/>
    </row>
    <row r="32" spans="2:13" ht="32.25" customHeight="1" thickBot="1" x14ac:dyDescent="0.3">
      <c r="B32" s="16"/>
      <c r="C32" s="10"/>
      <c r="D32" s="206" t="s">
        <v>8</v>
      </c>
      <c r="E32" s="207"/>
      <c r="F32" s="207"/>
      <c r="G32" s="207"/>
      <c r="H32" s="207"/>
      <c r="I32" s="202">
        <f>SUM(I13:J31)</f>
        <v>0</v>
      </c>
      <c r="J32" s="203"/>
      <c r="K32" s="10"/>
      <c r="L32" s="10"/>
      <c r="M32" s="10"/>
    </row>
    <row r="33" spans="2:13" ht="15" customHeight="1" x14ac:dyDescent="0.25"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2:13" ht="15" customHeight="1" x14ac:dyDescent="0.25">
      <c r="B34" s="1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x14ac:dyDescent="0.25">
      <c r="B35" s="1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2:13" x14ac:dyDescent="0.25">
      <c r="B36" s="1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x14ac:dyDescent="0.25">
      <c r="B37" s="1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3" x14ac:dyDescent="0.25">
      <c r="B38" s="16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x14ac:dyDescent="0.25">
      <c r="B39" s="16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x14ac:dyDescent="0.25">
      <c r="B40" s="16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x14ac:dyDescent="0.25">
      <c r="B41" s="16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2:13" x14ac:dyDescent="0.25">
      <c r="B42" s="1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x14ac:dyDescent="0.25">
      <c r="B43" s="1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2:13" x14ac:dyDescent="0.25">
      <c r="B44" s="1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x14ac:dyDescent="0.25">
      <c r="B45" s="1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25">
      <c r="B46" s="16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25">
      <c r="B47" s="16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5">
      <c r="B48" s="16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25">
      <c r="B49" s="16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x14ac:dyDescent="0.25">
      <c r="B50" s="16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x14ac:dyDescent="0.25">
      <c r="B51" s="16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x14ac:dyDescent="0.25">
      <c r="B52" s="1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 x14ac:dyDescent="0.25">
      <c r="B53" s="16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 x14ac:dyDescent="0.25">
      <c r="B54" s="16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x14ac:dyDescent="0.25">
      <c r="B55" s="16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x14ac:dyDescent="0.25">
      <c r="B56" s="16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x14ac:dyDescent="0.25">
      <c r="B57" s="16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2:13" x14ac:dyDescent="0.25">
      <c r="B58" s="16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x14ac:dyDescent="0.25">
      <c r="B59" s="16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x14ac:dyDescent="0.25">
      <c r="B60" s="16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x14ac:dyDescent="0.25">
      <c r="B61" s="16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25">
      <c r="B62" s="16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x14ac:dyDescent="0.25">
      <c r="B63" s="16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x14ac:dyDescent="0.25">
      <c r="B64" s="16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2:13" ht="36.75" customHeight="1" x14ac:dyDescent="0.25">
      <c r="B65" s="135" t="s">
        <v>56</v>
      </c>
      <c r="C65" s="135"/>
      <c r="D65" s="135"/>
      <c r="E65" s="135"/>
      <c r="F65" s="135"/>
      <c r="G65" s="135"/>
      <c r="H65" s="9"/>
      <c r="I65" s="9"/>
      <c r="J65" s="9"/>
      <c r="K65" s="9"/>
      <c r="L65" s="9"/>
      <c r="M65" s="9"/>
    </row>
    <row r="66" spans="2:13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</sheetData>
  <mergeCells count="50">
    <mergeCell ref="D21:H21"/>
    <mergeCell ref="D22:H22"/>
    <mergeCell ref="D23:H23"/>
    <mergeCell ref="D24:H24"/>
    <mergeCell ref="D25:H25"/>
    <mergeCell ref="I20:J20"/>
    <mergeCell ref="D14:H14"/>
    <mergeCell ref="D15:H15"/>
    <mergeCell ref="D16:H16"/>
    <mergeCell ref="D17:H17"/>
    <mergeCell ref="D18:H18"/>
    <mergeCell ref="D19:H19"/>
    <mergeCell ref="D20:H20"/>
    <mergeCell ref="B3:M3"/>
    <mergeCell ref="B5:M5"/>
    <mergeCell ref="B8:M8"/>
    <mergeCell ref="B7:M7"/>
    <mergeCell ref="B9:M9"/>
    <mergeCell ref="I23:J23"/>
    <mergeCell ref="I24:J24"/>
    <mergeCell ref="I22:J22"/>
    <mergeCell ref="B4:M4"/>
    <mergeCell ref="B10:M10"/>
    <mergeCell ref="I12:J12"/>
    <mergeCell ref="I13:J13"/>
    <mergeCell ref="D12:H12"/>
    <mergeCell ref="D13:H13"/>
    <mergeCell ref="I14:J14"/>
    <mergeCell ref="I15:J15"/>
    <mergeCell ref="I16:J16"/>
    <mergeCell ref="I17:J17"/>
    <mergeCell ref="I21:J21"/>
    <mergeCell ref="I18:J18"/>
    <mergeCell ref="I19:J19"/>
    <mergeCell ref="B65:G65"/>
    <mergeCell ref="D29:H29"/>
    <mergeCell ref="I32:J32"/>
    <mergeCell ref="I25:J25"/>
    <mergeCell ref="I26:J26"/>
    <mergeCell ref="I27:J27"/>
    <mergeCell ref="I28:J28"/>
    <mergeCell ref="I29:J29"/>
    <mergeCell ref="D30:H30"/>
    <mergeCell ref="D31:H31"/>
    <mergeCell ref="D32:H32"/>
    <mergeCell ref="I30:J30"/>
    <mergeCell ref="I31:J31"/>
    <mergeCell ref="D26:H26"/>
    <mergeCell ref="D27:H27"/>
    <mergeCell ref="D28:H28"/>
  </mergeCells>
  <conditionalFormatting sqref="B65">
    <cfRule type="duplicateValues" dxfId="2" priority="1"/>
  </conditionalFormatting>
  <pageMargins left="0.7" right="0.7" top="0.75" bottom="0.75" header="0.3" footer="0.3"/>
  <pageSetup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66"/>
  <sheetViews>
    <sheetView view="pageBreakPreview" zoomScale="70" zoomScaleNormal="55" zoomScaleSheetLayoutView="70" workbookViewId="0">
      <selection activeCell="B9" sqref="B9:O9"/>
    </sheetView>
  </sheetViews>
  <sheetFormatPr baseColWidth="10" defaultRowHeight="15" x14ac:dyDescent="0.25"/>
  <cols>
    <col min="4" max="4" width="35.85546875" customWidth="1"/>
    <col min="9" max="9" width="8.140625" customWidth="1"/>
    <col min="11" max="11" width="10.5703125" customWidth="1"/>
  </cols>
  <sheetData>
    <row r="1" spans="2:15" ht="6.75" customHeight="1" thickBot="1" x14ac:dyDescent="0.3"/>
    <row r="2" spans="2:15" ht="9.7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25.5" customHeight="1" x14ac:dyDescent="0.25">
      <c r="B3" s="188" t="s">
        <v>24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2:15" ht="3" customHeight="1" x14ac:dyDescent="0.25">
      <c r="B4" s="188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2:15" ht="25.5" customHeight="1" x14ac:dyDescent="0.25">
      <c r="B5" s="188" t="s">
        <v>0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6" spans="2:15" ht="5.25" customHeight="1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ht="25.5" customHeight="1" x14ac:dyDescent="0.25">
      <c r="B7" s="188" t="s">
        <v>47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</row>
    <row r="8" spans="2:15" ht="3" customHeight="1" x14ac:dyDescent="0.25"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</row>
    <row r="9" spans="2:15" ht="25.5" customHeight="1" x14ac:dyDescent="0.25">
      <c r="B9" s="188" t="s">
        <v>71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2:15" ht="6" customHeight="1" thickBot="1" x14ac:dyDescent="0.3"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</row>
    <row r="11" spans="2:15" x14ac:dyDescent="0.25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2:15" ht="15.75" thickBot="1" x14ac:dyDescent="0.3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2:15" ht="30.75" customHeight="1" thickBot="1" x14ac:dyDescent="0.3">
      <c r="B13" s="16"/>
      <c r="C13" s="10"/>
      <c r="D13" s="222" t="s">
        <v>6</v>
      </c>
      <c r="E13" s="223"/>
      <c r="F13" s="223"/>
      <c r="G13" s="223"/>
      <c r="H13" s="223"/>
      <c r="I13" s="223"/>
      <c r="J13" s="151" t="s">
        <v>7</v>
      </c>
      <c r="K13" s="221"/>
      <c r="L13" s="10"/>
      <c r="M13" s="10"/>
      <c r="N13" s="10"/>
      <c r="O13" s="10"/>
    </row>
    <row r="14" spans="2:15" ht="45.75" customHeight="1" x14ac:dyDescent="0.25">
      <c r="B14" s="16"/>
      <c r="C14" s="10"/>
      <c r="D14" s="198" t="s">
        <v>58</v>
      </c>
      <c r="E14" s="199"/>
      <c r="F14" s="199"/>
      <c r="G14" s="199"/>
      <c r="H14" s="199"/>
      <c r="I14" s="199"/>
      <c r="J14" s="157">
        <f>COUNTIFS(ROLES!I6:I15,"X",ROLES!K6:K15,"DIRECCIONAMIENTO ESTRATÉGICO")</f>
        <v>0</v>
      </c>
      <c r="K14" s="158"/>
      <c r="L14" s="10"/>
      <c r="M14" s="10"/>
      <c r="N14" s="10"/>
      <c r="O14" s="10"/>
    </row>
    <row r="15" spans="2:15" ht="45.75" customHeight="1" x14ac:dyDescent="0.25">
      <c r="B15" s="16"/>
      <c r="C15" s="10"/>
      <c r="D15" s="200" t="s">
        <v>60</v>
      </c>
      <c r="E15" s="201"/>
      <c r="F15" s="201"/>
      <c r="G15" s="201"/>
      <c r="H15" s="201"/>
      <c r="I15" s="201"/>
      <c r="J15" s="159">
        <f>COUNTIFS(ROLES!I6:I15,"X",ROLES!K6:K15,"GESTIÓN DE TECNOLOGÍAS DE LA INFORMACIÓN Y LAS COMUNICACIONES")</f>
        <v>0</v>
      </c>
      <c r="K15" s="160"/>
      <c r="L15" s="10"/>
      <c r="M15" s="10"/>
      <c r="N15" s="10"/>
      <c r="O15" s="10"/>
    </row>
    <row r="16" spans="2:15" ht="45.75" customHeight="1" x14ac:dyDescent="0.25">
      <c r="B16" s="16"/>
      <c r="C16" s="10"/>
      <c r="D16" s="200" t="s">
        <v>64</v>
      </c>
      <c r="E16" s="201"/>
      <c r="F16" s="201"/>
      <c r="G16" s="201"/>
      <c r="H16" s="201"/>
      <c r="I16" s="201"/>
      <c r="J16" s="159">
        <f>COUNTIFS(ROLES!I6:I15,"X",ROLES!K6:K15,"GESTIÓN ESTRATÉGICA DEL TALENTO HUMANO")</f>
        <v>0</v>
      </c>
      <c r="K16" s="160"/>
      <c r="L16" s="10"/>
      <c r="M16" s="10"/>
      <c r="N16" s="10"/>
      <c r="O16" s="10"/>
    </row>
    <row r="17" spans="2:15" ht="45.75" customHeight="1" x14ac:dyDescent="0.25">
      <c r="B17" s="16"/>
      <c r="C17" s="10"/>
      <c r="D17" s="200" t="s">
        <v>20</v>
      </c>
      <c r="E17" s="201"/>
      <c r="F17" s="201"/>
      <c r="G17" s="201"/>
      <c r="H17" s="201"/>
      <c r="I17" s="201"/>
      <c r="J17" s="159">
        <f>COUNTIFS(ROLES!I6:I15,"X",ROLES!K6:K15,"GESTIÓN DE COMUNICACIONES INTERNAS Y EXTERNAS")</f>
        <v>0</v>
      </c>
      <c r="K17" s="160"/>
      <c r="L17" s="10"/>
      <c r="M17" s="10"/>
      <c r="N17" s="10"/>
      <c r="O17" s="10"/>
    </row>
    <row r="18" spans="2:15" ht="40.5" customHeight="1" x14ac:dyDescent="0.25">
      <c r="B18" s="16"/>
      <c r="C18" s="10"/>
      <c r="D18" s="200" t="s">
        <v>61</v>
      </c>
      <c r="E18" s="201"/>
      <c r="F18" s="201"/>
      <c r="G18" s="201"/>
      <c r="H18" s="201"/>
      <c r="I18" s="201"/>
      <c r="J18" s="159">
        <f>COUNTIFS(ROLES!I6:I15,"X",ROLES!K6:K15,"RELACIONES ESTRATÉGICAS")</f>
        <v>0</v>
      </c>
      <c r="K18" s="160"/>
      <c r="L18" s="10"/>
      <c r="M18" s="10"/>
      <c r="N18" s="10"/>
      <c r="O18" s="10"/>
    </row>
    <row r="19" spans="2:15" ht="45.75" customHeight="1" x14ac:dyDescent="0.25">
      <c r="B19" s="16"/>
      <c r="C19" s="10"/>
      <c r="D19" s="200" t="s">
        <v>62</v>
      </c>
      <c r="E19" s="201"/>
      <c r="F19" s="201"/>
      <c r="G19" s="201"/>
      <c r="H19" s="201"/>
      <c r="I19" s="201"/>
      <c r="J19" s="159">
        <f>COUNTIFS(ROLES!I6:I15,"X",ROLES!K6:K15,"GESTIÓN A LA POLÍTICA DE ESPACIO URBANO Y TERRITORIAL")</f>
        <v>0</v>
      </c>
      <c r="K19" s="160"/>
      <c r="L19" s="10"/>
      <c r="M19" s="10"/>
      <c r="N19" s="10"/>
      <c r="O19" s="10"/>
    </row>
    <row r="20" spans="2:15" ht="45.75" customHeight="1" x14ac:dyDescent="0.25">
      <c r="B20" s="16"/>
      <c r="C20" s="10"/>
      <c r="D20" s="200" t="s">
        <v>68</v>
      </c>
      <c r="E20" s="201"/>
      <c r="F20" s="201"/>
      <c r="G20" s="201"/>
      <c r="H20" s="201"/>
      <c r="I20" s="201"/>
      <c r="J20" s="159">
        <f>COUNTIFS(ROLES!I6:I15,"X",ROLES!K6:K15,"GESTIÓN A LA POLÍTICA DE AGUA Y SANEAMIENTO BÁSICO")</f>
        <v>0</v>
      </c>
      <c r="K20" s="160"/>
      <c r="L20" s="10"/>
      <c r="M20" s="10"/>
      <c r="N20" s="10"/>
      <c r="O20" s="10"/>
    </row>
    <row r="21" spans="2:15" ht="45.75" customHeight="1" x14ac:dyDescent="0.25">
      <c r="B21" s="16"/>
      <c r="C21" s="10"/>
      <c r="D21" s="200" t="s">
        <v>63</v>
      </c>
      <c r="E21" s="201"/>
      <c r="F21" s="201"/>
      <c r="G21" s="201"/>
      <c r="H21" s="201"/>
      <c r="I21" s="201"/>
      <c r="J21" s="159">
        <f>COUNTIFS(ROLES!I6:I15,"X",ROLES!K6:K15,"GESTIÓN A LA POLÍTICA DE VIVIENDA")</f>
        <v>0</v>
      </c>
      <c r="K21" s="160"/>
      <c r="L21" s="10"/>
      <c r="M21" s="10"/>
      <c r="N21" s="10"/>
      <c r="O21" s="10"/>
    </row>
    <row r="22" spans="2:15" ht="45.75" customHeight="1" x14ac:dyDescent="0.25">
      <c r="B22" s="16"/>
      <c r="C22" s="10"/>
      <c r="D22" s="200" t="s">
        <v>18</v>
      </c>
      <c r="E22" s="201"/>
      <c r="F22" s="201"/>
      <c r="G22" s="201"/>
      <c r="H22" s="201"/>
      <c r="I22" s="201"/>
      <c r="J22" s="159">
        <f>COUNTIFS(ROLES!I6:I15,"X",ROLES!K6:K15,"GESTIÓN DE RECURSOS FÍSICOS")</f>
        <v>0</v>
      </c>
      <c r="K22" s="160"/>
      <c r="L22" s="10"/>
      <c r="M22" s="10"/>
      <c r="N22" s="10"/>
      <c r="O22" s="10"/>
    </row>
    <row r="23" spans="2:15" ht="45.75" customHeight="1" x14ac:dyDescent="0.25">
      <c r="B23" s="16"/>
      <c r="C23" s="10"/>
      <c r="D23" s="200" t="s">
        <v>22</v>
      </c>
      <c r="E23" s="201"/>
      <c r="F23" s="201"/>
      <c r="G23" s="201"/>
      <c r="H23" s="201"/>
      <c r="I23" s="201"/>
      <c r="J23" s="159">
        <f>COUNTIFS(ROLES!I6:I15,"X",ROLES!K6:K15,"GESTION DE CONTRATACIÓN")</f>
        <v>0</v>
      </c>
      <c r="K23" s="160"/>
      <c r="L23" s="10"/>
      <c r="M23" s="10"/>
      <c r="N23" s="10"/>
      <c r="O23" s="10"/>
    </row>
    <row r="24" spans="2:15" ht="45.75" customHeight="1" x14ac:dyDescent="0.25">
      <c r="B24" s="16"/>
      <c r="C24" s="10"/>
      <c r="D24" s="200" t="s">
        <v>16</v>
      </c>
      <c r="E24" s="201"/>
      <c r="F24" s="201"/>
      <c r="G24" s="201"/>
      <c r="H24" s="201"/>
      <c r="I24" s="201"/>
      <c r="J24" s="159">
        <f>COUNTIFS(ROLES!I6:I15,"X",ROLES!K6:K15,"CONCEPTOS JURÍDICOS")</f>
        <v>0</v>
      </c>
      <c r="K24" s="160"/>
      <c r="L24" s="10"/>
      <c r="M24" s="10"/>
      <c r="N24" s="10"/>
      <c r="O24" s="10"/>
    </row>
    <row r="25" spans="2:15" ht="45.75" customHeight="1" x14ac:dyDescent="0.25">
      <c r="B25" s="16"/>
      <c r="C25" s="10"/>
      <c r="D25" s="200" t="s">
        <v>21</v>
      </c>
      <c r="E25" s="201"/>
      <c r="F25" s="201"/>
      <c r="G25" s="201"/>
      <c r="H25" s="201"/>
      <c r="I25" s="201"/>
      <c r="J25" s="159">
        <f>COUNTIFS(ROLES!I6:I15,"X",ROLES!K6:K15,"PROCESOS JUDICIALES Y ACCIONES CONSTITUCIONALES")</f>
        <v>0</v>
      </c>
      <c r="K25" s="160"/>
      <c r="L25" s="10"/>
      <c r="M25" s="10"/>
      <c r="N25" s="10"/>
      <c r="O25" s="10"/>
    </row>
    <row r="26" spans="2:15" ht="45.75" customHeight="1" x14ac:dyDescent="0.25">
      <c r="B26" s="16"/>
      <c r="C26" s="10"/>
      <c r="D26" s="200" t="s">
        <v>17</v>
      </c>
      <c r="E26" s="201"/>
      <c r="F26" s="201"/>
      <c r="G26" s="201"/>
      <c r="H26" s="201"/>
      <c r="I26" s="201"/>
      <c r="J26" s="159">
        <f>COUNTIFS(ROLES!I6:I15,"X",ROLES!K6:K15,"PROCESOS DISCIPLINARIOS")</f>
        <v>0</v>
      </c>
      <c r="K26" s="160"/>
      <c r="L26" s="10"/>
      <c r="M26" s="10"/>
      <c r="N26" s="10"/>
      <c r="O26" s="10"/>
    </row>
    <row r="27" spans="2:15" ht="45.75" customHeight="1" x14ac:dyDescent="0.25">
      <c r="B27" s="16"/>
      <c r="C27" s="10"/>
      <c r="D27" s="200" t="s">
        <v>66</v>
      </c>
      <c r="E27" s="201"/>
      <c r="F27" s="201"/>
      <c r="G27" s="201"/>
      <c r="H27" s="201"/>
      <c r="I27" s="201"/>
      <c r="J27" s="159">
        <f>COUNTIFS(ROLES!I6:I15,"X",ROLES!K6:K15,"SERVICIO AL CIUDADANO")</f>
        <v>0</v>
      </c>
      <c r="K27" s="160"/>
      <c r="L27" s="10"/>
      <c r="M27" s="10"/>
      <c r="N27" s="10"/>
      <c r="O27" s="10"/>
    </row>
    <row r="28" spans="2:15" ht="45.75" customHeight="1" x14ac:dyDescent="0.25">
      <c r="B28" s="16"/>
      <c r="C28" s="10"/>
      <c r="D28" s="200" t="s">
        <v>19</v>
      </c>
      <c r="E28" s="201"/>
      <c r="F28" s="201"/>
      <c r="G28" s="201"/>
      <c r="H28" s="201"/>
      <c r="I28" s="201"/>
      <c r="J28" s="159">
        <f>COUNTIFS(ROLES!I6:I15,"X",ROLES!K6:K15,"GESTIÓN DOCUMENTAL")</f>
        <v>0</v>
      </c>
      <c r="K28" s="160"/>
      <c r="L28" s="10"/>
      <c r="M28" s="10"/>
      <c r="N28" s="10"/>
      <c r="O28" s="10"/>
    </row>
    <row r="29" spans="2:15" ht="45.75" customHeight="1" x14ac:dyDescent="0.25">
      <c r="B29" s="16"/>
      <c r="C29" s="10"/>
      <c r="D29" s="200" t="s">
        <v>23</v>
      </c>
      <c r="E29" s="201"/>
      <c r="F29" s="201"/>
      <c r="G29" s="201"/>
      <c r="H29" s="201"/>
      <c r="I29" s="201"/>
      <c r="J29" s="159">
        <f>COUNTIFS(ROLES!I6:I15,"X",ROLES!K6:K15,"SANEAMIENTO DE ACTIVOS DE LOS EXTINTOS ICT INURBE")</f>
        <v>0</v>
      </c>
      <c r="K29" s="160"/>
      <c r="L29" s="10"/>
      <c r="M29" s="10"/>
      <c r="N29" s="10"/>
      <c r="O29" s="10"/>
    </row>
    <row r="30" spans="2:15" ht="45.75" customHeight="1" x14ac:dyDescent="0.25">
      <c r="B30" s="16"/>
      <c r="C30" s="10"/>
      <c r="D30" s="200" t="s">
        <v>65</v>
      </c>
      <c r="E30" s="201"/>
      <c r="F30" s="201"/>
      <c r="G30" s="201"/>
      <c r="H30" s="201"/>
      <c r="I30" s="201"/>
      <c r="J30" s="159">
        <f>COUNTIFS(ROLES!I6:I15,"X",ROLES!K6:K15,"GESTIÓN FINANCIERA")</f>
        <v>0</v>
      </c>
      <c r="K30" s="160"/>
      <c r="L30" s="10"/>
      <c r="M30" s="10"/>
      <c r="N30" s="10"/>
      <c r="O30" s="10"/>
    </row>
    <row r="31" spans="2:15" ht="45.75" customHeight="1" x14ac:dyDescent="0.25">
      <c r="B31" s="16"/>
      <c r="C31" s="10"/>
      <c r="D31" s="200" t="s">
        <v>59</v>
      </c>
      <c r="E31" s="201"/>
      <c r="F31" s="201"/>
      <c r="G31" s="201"/>
      <c r="H31" s="201"/>
      <c r="I31" s="201"/>
      <c r="J31" s="159">
        <f>COUNTIFS(ROLES!I6:I15,"X",ROLES!K6:K15,"SEGUIMIENTO Y MEJORA CONTINUA")</f>
        <v>0</v>
      </c>
      <c r="K31" s="160"/>
      <c r="L31" s="10"/>
      <c r="M31" s="10"/>
      <c r="N31" s="10"/>
      <c r="O31" s="10"/>
    </row>
    <row r="32" spans="2:15" ht="45.75" customHeight="1" thickBot="1" x14ac:dyDescent="0.3">
      <c r="B32" s="16"/>
      <c r="C32" s="10"/>
      <c r="D32" s="184" t="s">
        <v>67</v>
      </c>
      <c r="E32" s="185"/>
      <c r="F32" s="185"/>
      <c r="G32" s="185"/>
      <c r="H32" s="185"/>
      <c r="I32" s="185"/>
      <c r="J32" s="162">
        <f>COUNTIFS(ROLES!I6:I15,"X",ROLES!K6:K15,"EVALUACIÓN INDEPENDIENTE Y ASESORÍA")</f>
        <v>0</v>
      </c>
      <c r="K32" s="163"/>
      <c r="L32" s="10"/>
      <c r="M32" s="10"/>
      <c r="N32" s="10"/>
      <c r="O32" s="10"/>
    </row>
    <row r="33" spans="2:15" ht="30.75" customHeight="1" thickBot="1" x14ac:dyDescent="0.3">
      <c r="B33" s="16"/>
      <c r="C33" s="10"/>
      <c r="D33" s="220" t="s">
        <v>8</v>
      </c>
      <c r="E33" s="218"/>
      <c r="F33" s="218"/>
      <c r="G33" s="218"/>
      <c r="H33" s="218"/>
      <c r="I33" s="218"/>
      <c r="J33" s="218">
        <f>SUM(J14:K32)</f>
        <v>0</v>
      </c>
      <c r="K33" s="219"/>
      <c r="L33" s="10"/>
      <c r="M33" s="10"/>
      <c r="N33" s="10"/>
      <c r="O33" s="10"/>
    </row>
    <row r="34" spans="2:15" ht="15" customHeight="1" x14ac:dyDescent="0.25">
      <c r="B34" s="1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2:15" ht="15" customHeight="1" x14ac:dyDescent="0.25">
      <c r="B35" s="1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2:15" ht="15" customHeight="1" x14ac:dyDescent="0.25">
      <c r="B36" s="1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5" x14ac:dyDescent="0.25">
      <c r="B37" s="1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5" x14ac:dyDescent="0.25">
      <c r="B38" s="16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2:15" x14ac:dyDescent="0.25">
      <c r="B39" s="16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2:15" x14ac:dyDescent="0.25">
      <c r="B40" s="16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2:15" x14ac:dyDescent="0.25">
      <c r="B41" s="16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2:15" x14ac:dyDescent="0.25">
      <c r="B42" s="1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2:15" x14ac:dyDescent="0.25">
      <c r="B43" s="1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2:15" x14ac:dyDescent="0.25">
      <c r="B44" s="1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x14ac:dyDescent="0.25">
      <c r="B45" s="1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x14ac:dyDescent="0.25">
      <c r="B46" s="16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x14ac:dyDescent="0.25">
      <c r="B47" s="16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x14ac:dyDescent="0.25">
      <c r="B48" s="16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2:15" x14ac:dyDescent="0.25">
      <c r="B49" s="16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2:15" x14ac:dyDescent="0.25">
      <c r="B50" s="16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2:15" x14ac:dyDescent="0.25">
      <c r="B51" s="16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2:15" x14ac:dyDescent="0.25">
      <c r="B52" s="1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2:15" x14ac:dyDescent="0.25">
      <c r="B53" s="16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2:15" x14ac:dyDescent="0.25">
      <c r="B54" s="16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2:15" x14ac:dyDescent="0.25">
      <c r="B55" s="16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2:15" x14ac:dyDescent="0.25">
      <c r="B56" s="16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2:15" x14ac:dyDescent="0.25">
      <c r="B57" s="16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2:15" x14ac:dyDescent="0.25">
      <c r="B58" s="16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2:15" x14ac:dyDescent="0.25">
      <c r="B59" s="16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2:15" x14ac:dyDescent="0.25">
      <c r="B60" s="16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2:15" x14ac:dyDescent="0.25">
      <c r="B61" s="16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2:15" x14ac:dyDescent="0.25">
      <c r="B62" s="16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2:15" ht="15.75" thickBot="1" x14ac:dyDescent="0.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2:15" ht="21" customHeight="1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2:15" ht="30" customHeight="1" x14ac:dyDescent="0.25">
      <c r="B65" s="135" t="s">
        <v>56</v>
      </c>
      <c r="C65" s="135"/>
      <c r="D65" s="135"/>
      <c r="E65" s="135"/>
      <c r="F65" s="135"/>
      <c r="G65" s="135"/>
      <c r="H65" s="9"/>
      <c r="I65" s="9"/>
      <c r="J65" s="9"/>
      <c r="K65" s="9"/>
      <c r="L65" s="9"/>
      <c r="M65" s="9"/>
      <c r="N65" s="9"/>
      <c r="O65" s="9"/>
    </row>
    <row r="66" spans="2:15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</sheetData>
  <mergeCells count="50">
    <mergeCell ref="D31:I31"/>
    <mergeCell ref="D17:I17"/>
    <mergeCell ref="D18:I18"/>
    <mergeCell ref="D19:I19"/>
    <mergeCell ref="D20:I20"/>
    <mergeCell ref="D21:I21"/>
    <mergeCell ref="J16:K16"/>
    <mergeCell ref="J13:K13"/>
    <mergeCell ref="B4:O4"/>
    <mergeCell ref="B3:O3"/>
    <mergeCell ref="J14:K14"/>
    <mergeCell ref="J15:K15"/>
    <mergeCell ref="B10:O10"/>
    <mergeCell ref="B9:O9"/>
    <mergeCell ref="B8:O8"/>
    <mergeCell ref="B5:O5"/>
    <mergeCell ref="B7:O7"/>
    <mergeCell ref="D13:I13"/>
    <mergeCell ref="D14:I14"/>
    <mergeCell ref="D15:I15"/>
    <mergeCell ref="D16:I16"/>
    <mergeCell ref="J17:K17"/>
    <mergeCell ref="J18:K18"/>
    <mergeCell ref="J19:K19"/>
    <mergeCell ref="J20:K20"/>
    <mergeCell ref="J30:K30"/>
    <mergeCell ref="J27:K27"/>
    <mergeCell ref="J28:K28"/>
    <mergeCell ref="J29:K29"/>
    <mergeCell ref="J22:K22"/>
    <mergeCell ref="J23:K23"/>
    <mergeCell ref="J24:K24"/>
    <mergeCell ref="J25:K25"/>
    <mergeCell ref="J26:K26"/>
    <mergeCell ref="B65:G65"/>
    <mergeCell ref="J31:K31"/>
    <mergeCell ref="J21:K21"/>
    <mergeCell ref="J33:K33"/>
    <mergeCell ref="J32:K32"/>
    <mergeCell ref="D22:I22"/>
    <mergeCell ref="D23:I23"/>
    <mergeCell ref="D24:I24"/>
    <mergeCell ref="D25:I25"/>
    <mergeCell ref="D26:I26"/>
    <mergeCell ref="D32:I32"/>
    <mergeCell ref="D33:I33"/>
    <mergeCell ref="D27:I27"/>
    <mergeCell ref="D28:I28"/>
    <mergeCell ref="D29:I29"/>
    <mergeCell ref="D30:I30"/>
  </mergeCells>
  <conditionalFormatting sqref="B65">
    <cfRule type="duplicateValues" dxfId="1" priority="1"/>
  </conditionalFormatting>
  <pageMargins left="0.7" right="0.7" top="0.75" bottom="0.75" header="0.3" footer="0.3"/>
  <pageSetup scale="3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56"/>
  <sheetViews>
    <sheetView view="pageBreakPreview" zoomScale="70" zoomScaleNormal="70" zoomScaleSheetLayoutView="70" workbookViewId="0">
      <selection activeCell="J11" sqref="J11"/>
    </sheetView>
  </sheetViews>
  <sheetFormatPr baseColWidth="10" defaultRowHeight="15" x14ac:dyDescent="0.25"/>
  <cols>
    <col min="4" max="4" width="8.5703125" customWidth="1"/>
    <col min="5" max="7" width="14.42578125" customWidth="1"/>
    <col min="8" max="12" width="12.7109375" customWidth="1"/>
    <col min="13" max="16" width="11.42578125" customWidth="1"/>
    <col min="18" max="19" width="19.42578125" customWidth="1"/>
    <col min="20" max="20" width="22.140625" customWidth="1"/>
    <col min="21" max="21" width="3" style="9" customWidth="1"/>
  </cols>
  <sheetData>
    <row r="1" spans="2:22" ht="4.5" customHeight="1" x14ac:dyDescent="0.25">
      <c r="B1" s="237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2:22" ht="26.25" customHeight="1" x14ac:dyDescent="0.4">
      <c r="B2" s="239" t="s">
        <v>24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</row>
    <row r="3" spans="2:22" ht="3.75" customHeight="1" x14ac:dyDescent="0.25"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2:22" ht="26.25" customHeight="1" x14ac:dyDescent="0.4">
      <c r="B4" s="239" t="s">
        <v>0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</row>
    <row r="5" spans="2:22" ht="3.75" customHeight="1" x14ac:dyDescent="0.4">
      <c r="B5" s="239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</row>
    <row r="6" spans="2:22" ht="25.5" customHeight="1" x14ac:dyDescent="0.4">
      <c r="B6" s="239" t="s">
        <v>26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</row>
    <row r="7" spans="2:22" ht="4.5" hidden="1" customHeight="1" x14ac:dyDescent="0.4">
      <c r="B7" s="239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</row>
    <row r="8" spans="2:22" s="9" customFormat="1" ht="6.75" customHeight="1" thickBot="1" x14ac:dyDescent="0.3">
      <c r="B8" s="241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</row>
    <row r="9" spans="2:22" ht="25.5" customHeight="1" thickBot="1" x14ac:dyDescent="0.3">
      <c r="B9" s="16"/>
      <c r="C9" s="10"/>
      <c r="D9" s="10"/>
      <c r="E9" s="9"/>
      <c r="F9" s="9"/>
      <c r="G9" s="9"/>
      <c r="H9" s="9"/>
      <c r="I9" s="9"/>
      <c r="J9" s="10"/>
      <c r="K9" s="10"/>
      <c r="L9" s="10"/>
      <c r="M9" s="9"/>
      <c r="N9" s="9"/>
      <c r="O9" s="9"/>
      <c r="P9" s="9"/>
      <c r="Q9" s="9"/>
      <c r="R9" s="224" t="s">
        <v>50</v>
      </c>
      <c r="S9" s="224"/>
      <c r="T9" s="9"/>
    </row>
    <row r="10" spans="2:22" ht="33.75" customHeight="1" x14ac:dyDescent="0.25">
      <c r="B10" s="16"/>
      <c r="C10" s="66" t="s">
        <v>25</v>
      </c>
      <c r="D10" s="224" t="s">
        <v>9</v>
      </c>
      <c r="E10" s="224"/>
      <c r="F10" s="224"/>
      <c r="G10" s="224"/>
      <c r="H10" s="224" t="s">
        <v>10</v>
      </c>
      <c r="I10" s="224"/>
      <c r="J10" s="58" t="s">
        <v>12</v>
      </c>
      <c r="K10" s="10"/>
      <c r="L10" s="10"/>
      <c r="M10" s="66" t="s">
        <v>25</v>
      </c>
      <c r="N10" s="224" t="s">
        <v>9</v>
      </c>
      <c r="O10" s="224"/>
      <c r="P10" s="224"/>
      <c r="Q10" s="224"/>
      <c r="R10" s="71" t="s">
        <v>51</v>
      </c>
      <c r="S10" s="71" t="s">
        <v>48</v>
      </c>
      <c r="T10" s="71" t="s">
        <v>10</v>
      </c>
    </row>
    <row r="11" spans="2:22" ht="32.25" customHeight="1" x14ac:dyDescent="0.25">
      <c r="B11" s="16"/>
      <c r="C11" s="67">
        <v>1</v>
      </c>
      <c r="D11" s="225" t="s">
        <v>33</v>
      </c>
      <c r="E11" s="225"/>
      <c r="F11" s="225"/>
      <c r="G11" s="225"/>
      <c r="H11" s="234">
        <f>'1. RLG'!F31</f>
        <v>0</v>
      </c>
      <c r="I11" s="234"/>
      <c r="J11" s="59" t="e">
        <f>H11/H16</f>
        <v>#DIV/0!</v>
      </c>
      <c r="K11" s="68"/>
      <c r="L11" s="9"/>
      <c r="M11" s="67">
        <v>1</v>
      </c>
      <c r="N11" s="225" t="s">
        <v>33</v>
      </c>
      <c r="O11" s="225"/>
      <c r="P11" s="225"/>
      <c r="Q11" s="226"/>
      <c r="R11" s="74">
        <f>COUNTIFS(ROLES!$L$6:$L$2222,$R$10,ROLES!$E$6:$E$2222,"X")</f>
        <v>0</v>
      </c>
      <c r="S11" s="74">
        <f>COUNTIFS(ROLES!$L$6:$L$2222,$S$10,ROLES!$E$6:$E$2222,"X")</f>
        <v>0</v>
      </c>
      <c r="T11" s="70">
        <f>SUM(R11:S11)</f>
        <v>0</v>
      </c>
    </row>
    <row r="12" spans="2:22" ht="32.25" customHeight="1" x14ac:dyDescent="0.25">
      <c r="B12" s="16"/>
      <c r="C12" s="67">
        <v>2</v>
      </c>
      <c r="D12" s="225" t="s">
        <v>36</v>
      </c>
      <c r="E12" s="225"/>
      <c r="F12" s="225"/>
      <c r="G12" s="225"/>
      <c r="H12" s="234">
        <f>'2. REHP'!F30</f>
        <v>0</v>
      </c>
      <c r="I12" s="234"/>
      <c r="J12" s="59" t="e">
        <f>H12/H16</f>
        <v>#DIV/0!</v>
      </c>
      <c r="K12" s="68"/>
      <c r="L12" s="9"/>
      <c r="M12" s="67">
        <v>2</v>
      </c>
      <c r="N12" s="225" t="s">
        <v>36</v>
      </c>
      <c r="O12" s="225"/>
      <c r="P12" s="225"/>
      <c r="Q12" s="226"/>
      <c r="R12" s="74">
        <f>COUNTIFS(ROLES!$L$6:$L$2222,$R$10,ROLES!$F$6:$F$2222,"X")</f>
        <v>0</v>
      </c>
      <c r="S12" s="74">
        <f>COUNTIFS(ROLES!$L$6:$L$2222,$S$10,ROLES!$F$6:$F$2222,"X")</f>
        <v>0</v>
      </c>
      <c r="T12" s="70">
        <f t="shared" ref="T12:T16" si="0">SUM(R12:S12)</f>
        <v>0</v>
      </c>
    </row>
    <row r="13" spans="2:22" ht="32.25" customHeight="1" x14ac:dyDescent="0.25">
      <c r="B13" s="16"/>
      <c r="C13" s="67">
        <v>3</v>
      </c>
      <c r="D13" s="225" t="s">
        <v>34</v>
      </c>
      <c r="E13" s="225"/>
      <c r="F13" s="225"/>
      <c r="G13" s="225"/>
      <c r="H13" s="234">
        <f>'3.REGR'!I33</f>
        <v>0</v>
      </c>
      <c r="I13" s="234"/>
      <c r="J13" s="59" t="e">
        <f>H13/H16</f>
        <v>#DIV/0!</v>
      </c>
      <c r="K13" s="68"/>
      <c r="L13" s="9"/>
      <c r="M13" s="67">
        <v>3</v>
      </c>
      <c r="N13" s="226" t="s">
        <v>34</v>
      </c>
      <c r="O13" s="227"/>
      <c r="P13" s="227"/>
      <c r="Q13" s="227"/>
      <c r="R13" s="74">
        <f>COUNTIFS(ROLES!$L$6:$L$2222,$R$10,ROLES!$G$6:$G$2222,"X")</f>
        <v>0</v>
      </c>
      <c r="S13" s="74">
        <f>COUNTIFS(ROLES!$L$6:$L$2222,$S$10,ROLES!$G$6:$G$2222,"X")</f>
        <v>0</v>
      </c>
      <c r="T13" s="70">
        <f t="shared" si="0"/>
        <v>0</v>
      </c>
    </row>
    <row r="14" spans="2:22" ht="32.25" customHeight="1" x14ac:dyDescent="0.25">
      <c r="B14" s="16"/>
      <c r="C14" s="67">
        <v>4</v>
      </c>
      <c r="D14" s="225" t="s">
        <v>42</v>
      </c>
      <c r="E14" s="225"/>
      <c r="F14" s="225"/>
      <c r="G14" s="225"/>
      <c r="H14" s="234">
        <f>'4. REEC'!I32</f>
        <v>0</v>
      </c>
      <c r="I14" s="234"/>
      <c r="J14" s="59" t="e">
        <f>H14/H16</f>
        <v>#DIV/0!</v>
      </c>
      <c r="K14" s="68"/>
      <c r="L14" s="9"/>
      <c r="M14" s="67">
        <v>4</v>
      </c>
      <c r="N14" s="226" t="s">
        <v>42</v>
      </c>
      <c r="O14" s="227"/>
      <c r="P14" s="227"/>
      <c r="Q14" s="227"/>
      <c r="R14" s="74">
        <f>COUNTIFS(ROLES!$L$7:$L$2222,$R$10,ROLES!$H$7:$H$2222,"X")</f>
        <v>0</v>
      </c>
      <c r="S14" s="74">
        <f>COUNTIFS(ROLES!$L$6:$L$2222,$S$10,ROLES!$H$6:$H$2222,"X")</f>
        <v>0</v>
      </c>
      <c r="T14" s="70">
        <f t="shared" si="0"/>
        <v>0</v>
      </c>
    </row>
    <row r="15" spans="2:22" ht="32.25" customHeight="1" thickBot="1" x14ac:dyDescent="0.3">
      <c r="B15" s="16"/>
      <c r="C15" s="69">
        <v>5</v>
      </c>
      <c r="D15" s="232" t="s">
        <v>43</v>
      </c>
      <c r="E15" s="232"/>
      <c r="F15" s="232"/>
      <c r="G15" s="232"/>
      <c r="H15" s="234">
        <f>'5. RES'!J33</f>
        <v>0</v>
      </c>
      <c r="I15" s="234"/>
      <c r="J15" s="59" t="e">
        <f>H15/H16</f>
        <v>#DIV/0!</v>
      </c>
      <c r="K15" s="68"/>
      <c r="L15" s="9"/>
      <c r="M15" s="69">
        <v>5</v>
      </c>
      <c r="N15" s="228" t="s">
        <v>43</v>
      </c>
      <c r="O15" s="229"/>
      <c r="P15" s="229"/>
      <c r="Q15" s="229"/>
      <c r="R15" s="74">
        <f>COUNTIFS(ROLES!$L$6:$L$2222,$R$10,ROLES!$I$6:$I$2222,"X")</f>
        <v>0</v>
      </c>
      <c r="S15" s="74">
        <f>COUNTIFS(ROLES!$L$6:$L$2222,$S$10,ROLES!$I$6:$I$2222,"X")</f>
        <v>0</v>
      </c>
      <c r="T15" s="70">
        <f t="shared" si="0"/>
        <v>0</v>
      </c>
    </row>
    <row r="16" spans="2:22" ht="35.25" customHeight="1" thickBot="1" x14ac:dyDescent="0.3">
      <c r="B16" s="16"/>
      <c r="C16" s="230" t="s">
        <v>8</v>
      </c>
      <c r="D16" s="231"/>
      <c r="E16" s="231"/>
      <c r="F16" s="231"/>
      <c r="G16" s="233"/>
      <c r="H16" s="235">
        <f>SUM(H11:I15)</f>
        <v>0</v>
      </c>
      <c r="I16" s="236"/>
      <c r="J16" s="60" t="e">
        <f>SUM(J11:J15)</f>
        <v>#DIV/0!</v>
      </c>
      <c r="K16" s="9"/>
      <c r="L16" s="9"/>
      <c r="M16" s="230" t="s">
        <v>8</v>
      </c>
      <c r="N16" s="231"/>
      <c r="O16" s="231"/>
      <c r="P16" s="231"/>
      <c r="Q16" s="231"/>
      <c r="R16" s="73">
        <f>SUM(R11:R15)</f>
        <v>0</v>
      </c>
      <c r="S16" s="73">
        <f t="shared" ref="S16" si="1">SUM(S11:S15)</f>
        <v>0</v>
      </c>
      <c r="T16" s="72">
        <f t="shared" si="0"/>
        <v>0</v>
      </c>
    </row>
    <row r="17" spans="2:20" ht="35.25" customHeight="1" x14ac:dyDescent="0.25">
      <c r="B17" s="16"/>
      <c r="C17" s="10"/>
      <c r="D17" s="10"/>
      <c r="E17" s="10"/>
      <c r="F17" s="10"/>
      <c r="G17" s="10"/>
      <c r="H17" s="10"/>
      <c r="I17" s="9"/>
      <c r="J17" s="9"/>
      <c r="K17" s="9"/>
      <c r="L17" s="9"/>
      <c r="M17" s="9"/>
      <c r="N17" s="10"/>
      <c r="O17" s="10"/>
      <c r="P17" s="9"/>
      <c r="Q17" s="9"/>
      <c r="R17" s="9"/>
      <c r="S17" s="9"/>
      <c r="T17" s="9"/>
    </row>
    <row r="18" spans="2:20" x14ac:dyDescent="0.25">
      <c r="B18" s="16"/>
      <c r="C18" s="10"/>
      <c r="D18" s="10"/>
      <c r="E18" s="10"/>
      <c r="F18" s="10"/>
      <c r="G18" s="10"/>
      <c r="H18" s="10"/>
      <c r="I18" s="9"/>
      <c r="J18" s="9"/>
      <c r="K18" s="9"/>
      <c r="L18" s="9"/>
      <c r="M18" s="9"/>
      <c r="N18" s="10"/>
      <c r="O18" s="10"/>
      <c r="P18" s="10"/>
      <c r="Q18" s="10"/>
      <c r="R18" s="10"/>
      <c r="S18" s="10"/>
      <c r="T18" s="10"/>
    </row>
    <row r="19" spans="2:20" x14ac:dyDescent="0.25"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9"/>
      <c r="N19" s="10"/>
      <c r="O19" s="10"/>
      <c r="P19" s="10"/>
      <c r="Q19" s="10"/>
      <c r="R19" s="10"/>
      <c r="S19" s="10"/>
      <c r="T19" s="10"/>
    </row>
    <row r="20" spans="2:20" x14ac:dyDescent="0.25">
      <c r="B20" s="16"/>
      <c r="C20" s="10"/>
      <c r="D20" s="10"/>
      <c r="E20" s="9"/>
      <c r="F20" s="10"/>
      <c r="G20" s="10"/>
      <c r="H20" s="10"/>
      <c r="I20" s="10"/>
      <c r="J20" s="10"/>
      <c r="K20" s="10"/>
      <c r="L20" s="10"/>
      <c r="M20" s="9" t="s">
        <v>11</v>
      </c>
      <c r="N20" s="9"/>
      <c r="O20" s="9"/>
      <c r="P20" s="9"/>
      <c r="Q20" s="9"/>
      <c r="R20" s="9"/>
      <c r="S20" s="9"/>
      <c r="T20" s="9"/>
    </row>
    <row r="21" spans="2:20" x14ac:dyDescent="0.25">
      <c r="B21" s="16"/>
      <c r="C21" s="10"/>
      <c r="D21" s="10"/>
      <c r="E21" s="9"/>
      <c r="F21" s="10"/>
      <c r="G21" s="10"/>
      <c r="H21" s="10"/>
      <c r="I21" s="10"/>
      <c r="J21" s="10"/>
      <c r="K21" s="10"/>
      <c r="L21" s="10"/>
      <c r="M21" s="9"/>
      <c r="N21" s="9"/>
      <c r="O21" s="9"/>
      <c r="P21" s="9"/>
      <c r="Q21" s="9"/>
      <c r="R21" s="9"/>
      <c r="S21" s="9"/>
      <c r="T21" s="9"/>
    </row>
    <row r="22" spans="2:20" x14ac:dyDescent="0.25">
      <c r="B22" s="16"/>
      <c r="C22" s="10"/>
      <c r="D22" s="10"/>
      <c r="E22" s="9"/>
      <c r="F22" s="10"/>
      <c r="G22" s="10"/>
      <c r="H22" s="10"/>
      <c r="I22" s="10"/>
      <c r="J22" s="10"/>
      <c r="K22" s="10"/>
      <c r="L22" s="10"/>
      <c r="M22" s="9"/>
      <c r="N22" s="9"/>
      <c r="O22" s="9"/>
      <c r="P22" s="9"/>
      <c r="Q22" s="9"/>
      <c r="R22" s="9"/>
      <c r="S22" s="9"/>
      <c r="T22" s="9"/>
    </row>
    <row r="23" spans="2:20" x14ac:dyDescent="0.25">
      <c r="B23" s="16"/>
      <c r="C23" s="10"/>
      <c r="D23" s="10"/>
      <c r="E23" s="9"/>
      <c r="F23" s="10"/>
      <c r="G23" s="10"/>
      <c r="H23" s="10"/>
      <c r="I23" s="10"/>
      <c r="J23" s="10"/>
      <c r="K23" s="10"/>
      <c r="L23" s="10"/>
      <c r="M23" s="9"/>
      <c r="N23" s="9"/>
      <c r="O23" s="9"/>
      <c r="P23" s="9"/>
      <c r="Q23" s="9"/>
      <c r="R23" s="9"/>
      <c r="S23" s="9"/>
      <c r="T23" s="9"/>
    </row>
    <row r="24" spans="2:20" x14ac:dyDescent="0.25">
      <c r="B24" s="16"/>
      <c r="C24" s="10"/>
      <c r="D24" s="10"/>
      <c r="E24" s="9"/>
      <c r="F24" s="10"/>
      <c r="G24" s="10"/>
      <c r="H24" s="10"/>
      <c r="I24" s="10"/>
      <c r="J24" s="10"/>
      <c r="K24" s="10"/>
      <c r="L24" s="10"/>
      <c r="M24" s="9"/>
      <c r="N24" s="9"/>
      <c r="O24" s="9"/>
      <c r="P24" s="9"/>
      <c r="Q24" s="9"/>
      <c r="R24" s="9"/>
      <c r="S24" s="9"/>
      <c r="T24" s="9"/>
    </row>
    <row r="25" spans="2:20" x14ac:dyDescent="0.25">
      <c r="B25" s="1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9"/>
      <c r="N25" s="9"/>
      <c r="O25" s="9"/>
      <c r="P25" s="9"/>
      <c r="Q25" s="9"/>
      <c r="R25" s="9"/>
      <c r="S25" s="9"/>
      <c r="T25" s="9"/>
    </row>
    <row r="26" spans="2:20" x14ac:dyDescent="0.25">
      <c r="B26" s="1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9"/>
      <c r="N26" s="9"/>
      <c r="O26" s="9"/>
      <c r="P26" s="9"/>
      <c r="Q26" s="9"/>
      <c r="R26" s="9"/>
      <c r="S26" s="9"/>
      <c r="T26" s="9"/>
    </row>
    <row r="27" spans="2:20" x14ac:dyDescent="0.25"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9"/>
      <c r="N27" s="9"/>
      <c r="O27" s="9"/>
      <c r="P27" s="9"/>
      <c r="Q27" s="9"/>
      <c r="R27" s="9"/>
      <c r="S27" s="9"/>
      <c r="T27" s="9"/>
    </row>
    <row r="28" spans="2:20" x14ac:dyDescent="0.25">
      <c r="B28" s="1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9"/>
      <c r="N28" s="9"/>
      <c r="O28" s="9"/>
      <c r="P28" s="9"/>
      <c r="Q28" s="9"/>
      <c r="R28" s="9"/>
      <c r="S28" s="9"/>
      <c r="T28" s="9"/>
    </row>
    <row r="29" spans="2:20" x14ac:dyDescent="0.25">
      <c r="B29" s="1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9"/>
      <c r="N29" s="9"/>
      <c r="O29" s="9"/>
      <c r="P29" s="9"/>
      <c r="Q29" s="9"/>
      <c r="R29" s="9"/>
      <c r="S29" s="9"/>
      <c r="T29" s="9"/>
    </row>
    <row r="30" spans="2:20" x14ac:dyDescent="0.25">
      <c r="B30" s="1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9"/>
      <c r="N30" s="9"/>
      <c r="O30" s="9"/>
      <c r="P30" s="9"/>
      <c r="Q30" s="9"/>
      <c r="R30" s="9"/>
      <c r="S30" s="9"/>
      <c r="T30" s="9"/>
    </row>
    <row r="31" spans="2:20" x14ac:dyDescent="0.25"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9"/>
      <c r="N31" s="9"/>
      <c r="O31" s="9"/>
      <c r="P31" s="9"/>
      <c r="Q31" s="9"/>
      <c r="R31" s="9"/>
      <c r="S31" s="9"/>
      <c r="T31" s="9"/>
    </row>
    <row r="32" spans="2:20" x14ac:dyDescent="0.25"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9"/>
      <c r="N32" s="9"/>
      <c r="O32" s="9"/>
      <c r="P32" s="9"/>
      <c r="Q32" s="9"/>
      <c r="R32" s="9"/>
      <c r="S32" s="9"/>
      <c r="T32" s="9"/>
    </row>
    <row r="33" spans="2:20" x14ac:dyDescent="0.25"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9"/>
      <c r="N33" s="9"/>
      <c r="O33" s="9"/>
      <c r="P33" s="9"/>
      <c r="Q33" s="9"/>
      <c r="R33" s="9"/>
      <c r="S33" s="9"/>
      <c r="T33" s="9"/>
    </row>
    <row r="34" spans="2:20" x14ac:dyDescent="0.25">
      <c r="B34" s="1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9"/>
      <c r="N34" s="9"/>
      <c r="O34" s="9"/>
      <c r="P34" s="9"/>
      <c r="Q34" s="9"/>
      <c r="R34" s="9"/>
      <c r="S34" s="9"/>
      <c r="T34" s="9"/>
    </row>
    <row r="35" spans="2:20" x14ac:dyDescent="0.25">
      <c r="B35" s="1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9"/>
      <c r="N35" s="9"/>
      <c r="O35" s="9"/>
      <c r="P35" s="9"/>
      <c r="Q35" s="9"/>
      <c r="R35" s="9"/>
      <c r="S35" s="9"/>
      <c r="T35" s="9"/>
    </row>
    <row r="36" spans="2:20" x14ac:dyDescent="0.25">
      <c r="B36" s="1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9"/>
      <c r="N36" s="9"/>
      <c r="O36" s="9"/>
      <c r="P36" s="9"/>
      <c r="Q36" s="9"/>
      <c r="R36" s="9"/>
      <c r="S36" s="9"/>
      <c r="T36" s="9"/>
    </row>
    <row r="37" spans="2:20" x14ac:dyDescent="0.25">
      <c r="B37" s="1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9"/>
      <c r="N37" s="9"/>
      <c r="O37" s="9"/>
      <c r="P37" s="9"/>
      <c r="Q37" s="9"/>
      <c r="R37" s="9"/>
      <c r="S37" s="9"/>
      <c r="T37" s="9"/>
    </row>
    <row r="38" spans="2:20" x14ac:dyDescent="0.25">
      <c r="B38" s="16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9"/>
      <c r="N38" s="9"/>
      <c r="O38" s="9"/>
      <c r="P38" s="9"/>
      <c r="Q38" s="9"/>
      <c r="R38" s="9"/>
      <c r="S38" s="9"/>
      <c r="T38" s="9"/>
    </row>
    <row r="39" spans="2:20" x14ac:dyDescent="0.25">
      <c r="B39" s="16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9"/>
      <c r="N39" s="9"/>
      <c r="O39" s="9"/>
      <c r="P39" s="9"/>
      <c r="Q39" s="9"/>
      <c r="R39" s="9"/>
      <c r="S39" s="9"/>
      <c r="T39" s="9"/>
    </row>
    <row r="40" spans="2:20" x14ac:dyDescent="0.25">
      <c r="B40" s="16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9"/>
      <c r="N40" s="9"/>
      <c r="O40" s="9"/>
      <c r="P40" s="9"/>
      <c r="Q40" s="9"/>
      <c r="R40" s="9"/>
      <c r="S40" s="9"/>
      <c r="T40" s="9"/>
    </row>
    <row r="41" spans="2:20" x14ac:dyDescent="0.25">
      <c r="B41" s="16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9"/>
      <c r="N41" s="9"/>
      <c r="O41" s="9"/>
      <c r="P41" s="9"/>
      <c r="Q41" s="9"/>
      <c r="R41" s="9"/>
      <c r="S41" s="9"/>
      <c r="T41" s="9"/>
    </row>
    <row r="42" spans="2:20" x14ac:dyDescent="0.25">
      <c r="B42" s="1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9"/>
      <c r="N42" s="9"/>
      <c r="O42" s="9"/>
      <c r="P42" s="9"/>
      <c r="Q42" s="9"/>
      <c r="R42" s="9"/>
      <c r="S42" s="9"/>
      <c r="T42" s="9"/>
    </row>
    <row r="43" spans="2:20" x14ac:dyDescent="0.25">
      <c r="B43" s="1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9"/>
      <c r="N43" s="9"/>
      <c r="O43" s="9"/>
      <c r="P43" s="9"/>
      <c r="Q43" s="9"/>
      <c r="R43" s="9"/>
      <c r="S43" s="9"/>
      <c r="T43" s="9"/>
    </row>
    <row r="44" spans="2:20" x14ac:dyDescent="0.25">
      <c r="B44" s="1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9"/>
      <c r="N44" s="9"/>
      <c r="O44" s="9"/>
      <c r="P44" s="9"/>
      <c r="Q44" s="9"/>
      <c r="R44" s="9"/>
      <c r="S44" s="9"/>
      <c r="T44" s="9"/>
    </row>
    <row r="45" spans="2:20" x14ac:dyDescent="0.25">
      <c r="B45" s="1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9"/>
      <c r="N45" s="9"/>
      <c r="O45" s="9"/>
      <c r="P45" s="9"/>
      <c r="Q45" s="9"/>
      <c r="R45" s="9"/>
      <c r="S45" s="9"/>
      <c r="T45" s="9"/>
    </row>
    <row r="46" spans="2:20" ht="32.25" customHeight="1" x14ac:dyDescent="0.25">
      <c r="B46" s="16"/>
      <c r="C46" s="135" t="s">
        <v>56</v>
      </c>
      <c r="D46" s="135"/>
      <c r="E46" s="135"/>
      <c r="F46" s="135"/>
      <c r="G46" s="135"/>
      <c r="H46" s="135"/>
      <c r="I46" s="10"/>
      <c r="J46" s="10"/>
      <c r="K46" s="10"/>
      <c r="L46" s="10"/>
      <c r="M46" s="9"/>
      <c r="N46" s="9"/>
      <c r="O46" s="9"/>
      <c r="P46" s="9"/>
      <c r="Q46" s="9"/>
      <c r="R46" s="9"/>
      <c r="S46" s="9"/>
      <c r="T46" s="9"/>
    </row>
    <row r="47" spans="2:20" ht="17.25" customHeight="1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9" spans="4:6" x14ac:dyDescent="0.25">
      <c r="D49" s="55"/>
      <c r="E49" s="55"/>
      <c r="F49" s="55"/>
    </row>
    <row r="50" spans="4:6" x14ac:dyDescent="0.25">
      <c r="D50" s="56" t="str">
        <f>D11</f>
        <v>ROL LIDERAZGO ESTRATEGICO</v>
      </c>
      <c r="E50" s="57">
        <f>H11</f>
        <v>0</v>
      </c>
      <c r="F50" s="55"/>
    </row>
    <row r="51" spans="4:6" x14ac:dyDescent="0.25">
      <c r="D51" s="56" t="str">
        <f>D12</f>
        <v xml:space="preserve">ROL ENFOQUE HACIA LA PREVENCION </v>
      </c>
      <c r="E51" s="57">
        <f>H12</f>
        <v>0</v>
      </c>
      <c r="F51" s="55"/>
    </row>
    <row r="52" spans="4:6" x14ac:dyDescent="0.25">
      <c r="D52" s="56" t="str">
        <f>D13</f>
        <v>ROL DE EVALUACION DE GESTION DEL RIESGO</v>
      </c>
      <c r="E52" s="57">
        <f>H13</f>
        <v>0</v>
      </c>
      <c r="F52" s="55"/>
    </row>
    <row r="53" spans="4:6" x14ac:dyDescent="0.25">
      <c r="D53" s="56" t="str">
        <f>D14</f>
        <v>ROL RELACION ENTES EXTERNOS DE CONTROL</v>
      </c>
      <c r="E53" s="57">
        <f>H14</f>
        <v>0</v>
      </c>
      <c r="F53" s="55"/>
    </row>
    <row r="54" spans="4:6" x14ac:dyDescent="0.25">
      <c r="D54" s="56" t="str">
        <f>D15</f>
        <v>ROL EVALUACION Y SEGUIMIENTO</v>
      </c>
      <c r="E54" s="57">
        <f>H15</f>
        <v>0</v>
      </c>
      <c r="F54" s="55"/>
    </row>
    <row r="55" spans="4:6" x14ac:dyDescent="0.25">
      <c r="D55" s="55"/>
      <c r="E55" s="55"/>
      <c r="F55" s="55"/>
    </row>
    <row r="56" spans="4:6" x14ac:dyDescent="0.25">
      <c r="D56" s="55"/>
      <c r="E56" s="55"/>
      <c r="F56" s="55"/>
    </row>
  </sheetData>
  <mergeCells count="31">
    <mergeCell ref="B6:V6"/>
    <mergeCell ref="H10:I10"/>
    <mergeCell ref="H11:I11"/>
    <mergeCell ref="H12:I12"/>
    <mergeCell ref="D10:G10"/>
    <mergeCell ref="D11:G11"/>
    <mergeCell ref="D12:G12"/>
    <mergeCell ref="B8:T8"/>
    <mergeCell ref="B7:V7"/>
    <mergeCell ref="R9:S9"/>
    <mergeCell ref="B1:L1"/>
    <mergeCell ref="B2:V2"/>
    <mergeCell ref="B3:V3"/>
    <mergeCell ref="B4:V4"/>
    <mergeCell ref="B5:V5"/>
    <mergeCell ref="C46:H46"/>
    <mergeCell ref="N10:Q10"/>
    <mergeCell ref="N11:Q11"/>
    <mergeCell ref="N12:Q12"/>
    <mergeCell ref="N13:Q13"/>
    <mergeCell ref="N14:Q14"/>
    <mergeCell ref="N15:Q15"/>
    <mergeCell ref="M16:Q16"/>
    <mergeCell ref="D15:G15"/>
    <mergeCell ref="C16:G16"/>
    <mergeCell ref="H13:I13"/>
    <mergeCell ref="H14:I14"/>
    <mergeCell ref="H15:I15"/>
    <mergeCell ref="H16:I16"/>
    <mergeCell ref="D13:G13"/>
    <mergeCell ref="D14:G14"/>
  </mergeCells>
  <conditionalFormatting sqref="C46">
    <cfRule type="duplicateValues" dxfId="0" priority="1"/>
  </conditionalFormatting>
  <pageMargins left="0.7" right="0.7" top="0.75" bottom="0.75" header="0.3" footer="0.3"/>
  <pageSetup scale="3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3158A9-F5A9-43C9-9678-FA0938F6D7AB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2.xml><?xml version="1.0" encoding="utf-8"?>
<ds:datastoreItem xmlns:ds="http://schemas.openxmlformats.org/officeDocument/2006/customXml" ds:itemID="{14739165-F9B3-4509-BA2B-74571F66D2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25649E-912D-4A08-B291-37B7B5CA0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ROLES</vt:lpstr>
      <vt:lpstr>1. RLG</vt:lpstr>
      <vt:lpstr>2. REHP</vt:lpstr>
      <vt:lpstr>3.REGR</vt:lpstr>
      <vt:lpstr>4. REEC</vt:lpstr>
      <vt:lpstr>5. RES</vt:lpstr>
      <vt:lpstr>RESUMEN</vt:lpstr>
      <vt:lpstr>'1. RLG'!Área_de_impresión</vt:lpstr>
      <vt:lpstr>'2. REHP'!Área_de_impresión</vt:lpstr>
      <vt:lpstr>'3.REGR'!Área_de_impresión</vt:lpstr>
      <vt:lpstr>'4. REEC'!Área_de_impresión</vt:lpstr>
      <vt:lpstr>'5. RES'!Área_de_impresión</vt:lpstr>
      <vt:lpstr>RESUMEN!Área_de_impresión</vt:lpstr>
      <vt:lpstr>ROLES!Área_de_impresión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2021-03-16T22:07:42Z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1493100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